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8800" windowHeight="11235"/>
  </bookViews>
  <sheets>
    <sheet name="Лист2" sheetId="2" r:id="rId1"/>
  </sheets>
  <calcPr calcId="125725"/>
</workbook>
</file>

<file path=xl/calcChain.xml><?xml version="1.0" encoding="utf-8"?>
<calcChain xmlns="http://schemas.openxmlformats.org/spreadsheetml/2006/main">
  <c r="O8" i="2"/>
  <c r="O9" s="1"/>
  <c r="K14" s="1"/>
  <c r="F9"/>
  <c r="L8"/>
  <c r="M8"/>
  <c r="N8"/>
  <c r="J8"/>
  <c r="J9"/>
  <c r="I11"/>
  <c r="H9"/>
  <c r="G9"/>
  <c r="I8"/>
  <c r="I9"/>
  <c r="M9"/>
  <c r="N9"/>
  <c r="L9"/>
  <c r="K8"/>
  <c r="K9"/>
  <c r="O11"/>
</calcChain>
</file>

<file path=xl/sharedStrings.xml><?xml version="1.0" encoding="utf-8"?>
<sst xmlns="http://schemas.openxmlformats.org/spreadsheetml/2006/main" count="38" uniqueCount="38">
  <si>
    <t>№</t>
  </si>
  <si>
    <t>Код продукции по ОКПД</t>
  </si>
  <si>
    <t>Наименование продукции</t>
  </si>
  <si>
    <t>Ед. изм</t>
  </si>
  <si>
    <t>Кол-во</t>
  </si>
  <si>
    <t>Коммерческие предложения (руб./ед.изм.)</t>
  </si>
  <si>
    <t>Среднее квадратичное отклонение</t>
  </si>
  <si>
    <t>Цена за единицу изм. (руб.)</t>
  </si>
  <si>
    <t>Цена за единицу изм. с округлением (вниз) до сотых долей после запятой (руб.)</t>
  </si>
  <si>
    <t>руб.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</si>
  <si>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</si>
  <si>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</t>
  </si>
  <si>
    <t>Основные характеристики объекта закупки</t>
  </si>
  <si>
    <t>Расчет НМЦК</t>
  </si>
  <si>
    <t>* - В соответствии с п. 2.1. Методических рекомендаций в обосновании НМЦК, которое подлежит размещению в открытом доступе в информационно-телекоммуникационной сети "Интернет" (далее - сеть "Интернет"), не указываются наименования поставщиков (подрядчиков, исполнителей), представивших соответствующую информацию.</t>
  </si>
  <si>
    <t>В результате проведенного расчета НМЦК, рассчитанная заказчиком метом сопоставимых рыночных цен (анализа рынка) составила:</t>
  </si>
  <si>
    <t>рублей</t>
  </si>
  <si>
    <t xml:space="preserve">По произведенным Заказчиком расчетам среднее квадратичное отклонение составило </t>
  </si>
  <si>
    <t>и коэффициент вариации цены составил</t>
  </si>
  <si>
    <t>дополнительные исследования в целях увеличения количества ценовой информации, используемой в расчетах</t>
  </si>
  <si>
    <t xml:space="preserve">Поскольку коэффициент вариации цены менее 33%, совокупность значений, используемых в расчете, при определении НМЦК считается однородной  и не требуется </t>
  </si>
  <si>
    <r>
      <t>Средняя арифметическая цена за единицу     &lt;</t>
    </r>
    <r>
      <rPr>
        <b/>
        <i/>
        <sz val="10"/>
        <color indexed="8"/>
        <rFont val="Times New Roman"/>
        <family val="1"/>
        <charset val="204"/>
      </rPr>
      <t>ц</t>
    </r>
    <r>
      <rPr>
        <b/>
        <sz val="10"/>
        <color indexed="8"/>
        <rFont val="Times New Roman"/>
        <family val="1"/>
        <charset val="204"/>
      </rPr>
      <t xml:space="preserve">&gt; </t>
    </r>
  </si>
  <si>
    <t>Обоснование начальной (максимальной) цены контракта</t>
  </si>
  <si>
    <t xml:space="preserve">Используемый метод определения НМЦК с обоснованием:
</t>
  </si>
  <si>
    <r>
      <t>Наименование и описание объекта закупки, в том числе функциональные, технические и качественные характеристики, эксплуатационные характеристики объекта закупки (при необходимости) и показатели, позволяющие определить соответствие закупаемых услуг установленным заказчиком требованиям, приведены в Техничес</t>
    </r>
    <r>
      <rPr>
        <sz val="10"/>
        <rFont val="Times New Roman"/>
        <family val="1"/>
        <charset val="204"/>
      </rPr>
      <t xml:space="preserve">ком Задании (Приложение №1 </t>
    </r>
    <r>
      <rPr>
        <sz val="10"/>
        <color indexed="8"/>
        <rFont val="Times New Roman"/>
        <family val="1"/>
        <charset val="204"/>
      </rPr>
      <t>к Документации о закупке) и приложениях к нему (в случае наличия приложений).</t>
    </r>
  </si>
  <si>
    <r>
      <t>Начальная (максимальная) цена контракта определялась методом сопоставимых рыночных цен (анализа рынка), согласно Методическим рекомендациям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 (НМЦК), утвержденным приказом Министерства экономического развития Российской Федерации от 02.10.2013 №567 (далее-Методические рекомендации). Выводы о цене контракта делались на основе информации о цене</t>
    </r>
    <r>
      <rPr>
        <sz val="10"/>
        <color indexed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 xml:space="preserve">за единицу услуги, </t>
    </r>
    <r>
      <rPr>
        <sz val="10"/>
        <color indexed="8"/>
        <rFont val="Times New Roman"/>
        <family val="1"/>
        <charset val="204"/>
      </rPr>
      <t>полученных по запросу от потенциальных исполнителей. Начальная (максимальная) цена контракта включает в себя все расходы исполнителя, налоги, сборы и другие обязательные платежи.</t>
    </r>
  </si>
  <si>
    <t>В целях получения ценовой информации в отношении услуг, отвечающих требованиям к аудиторским услугам, закупка которых планируется, и условиям их оказания, Заказчиком были проведены следующие процедуры: - направлены запросы о предоставлении ценовой информации не менее пяти исполнителям, обладающим опытом оказания услуг, инфорация о которых имеется в свободном доступе; - в ответ на направленные запросы ценовой информации Заказчиком были получены и использованы для  расчета НМЦК пять ценовых предложений на оказание услуг, предлагаемых различными исполнителями*, на основании которых был произведен расчет (Таблица №1)</t>
  </si>
  <si>
    <t>Н(М)ЦК, ЦКЕП контракта цены за единицу (руб.)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</si>
  <si>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цена единицы</t>
    </r>
  </si>
  <si>
    <r>
      <t xml:space="preserve">Коэффициент вариации цен V </t>
    </r>
    <r>
      <rPr>
        <b/>
        <sz val="8"/>
        <color indexed="8"/>
        <rFont val="Times New Roman"/>
        <family val="1"/>
        <charset val="204"/>
      </rPr>
      <t>(%)</t>
    </r>
    <r>
      <rPr>
        <b/>
        <sz val="10"/>
        <color indexed="8"/>
        <rFont val="Times New Roman"/>
        <family val="1"/>
        <charset val="204"/>
      </rPr>
      <t xml:space="preserve">           </t>
    </r>
    <r>
      <rPr>
        <i/>
        <sz val="10"/>
        <color indexed="8"/>
        <rFont val="Times New Roman"/>
        <family val="1"/>
        <charset val="204"/>
      </rPr>
      <t xml:space="preserve">                        </t>
    </r>
    <r>
      <rPr>
        <i/>
        <sz val="8"/>
        <color indexed="8"/>
        <rFont val="Times New Roman"/>
        <family val="1"/>
        <charset val="204"/>
      </rPr>
      <t xml:space="preserve"> (не должен превышать 33%)</t>
    </r>
  </si>
  <si>
    <t>ИЦИ 1</t>
  </si>
  <si>
    <t>ИЦИ 2</t>
  </si>
  <si>
    <t>ИЦИ 3</t>
  </si>
  <si>
    <t xml:space="preserve">Оказывает услуги по обучению сотрудников </t>
  </si>
  <si>
    <t>чел.</t>
  </si>
  <si>
    <t>Директор</t>
  </si>
  <si>
    <t>Пленкина Е.А.</t>
  </si>
  <si>
    <t>Заказчиком принято решение разместить закупку на оказание  услуги по обучению сотрудников для нужд ГБОУ школа № 468 Выборгского района Санкт-Петербурга, по адресу: 194354, Санкт-Петербург, ул.Сикейроса, д.19, кор. 1  лит.А в 2026 году способом у единственного поставщика (подрядчика, исполнителя), посредством подсистемы Автоматизированной информационной системы государственного заказа Санкт-Петербурга «Электронный магазин» (далее - АИСГЗ Электронный магазин) за счет внебюджетных средств учреждений, код раздела 0702, целевая статья 0250020030, код вида расходов 244, код ОСГУ 226. В соответствии с Письмом Минфина от 16.06.2017 №24-01-10/37713, Заказчик вправе указать стоимость меньше, чем в предоставленном обосновании НМЦК, в том числе полученной по итогам 3 коммерческих предложений. На основании вышеизложенного, а также доведенных ассигнований, Заказчиком принято решение о размещении закупки в АИСГЗ «Электронный магазин» по средней цене равной 30170,00 руб.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</si>
</sst>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26"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4"/>
      <color rgb="FF000000"/>
      <name val="Times New Roman"/>
      <family val="1"/>
      <charset val="204"/>
    </font>
    <font>
      <sz val="7.5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5" fillId="0" borderId="0"/>
    <xf numFmtId="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</cellStyleXfs>
  <cellXfs count="77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3" fillId="0" borderId="0" xfId="0" applyFont="1" applyAlignment="1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top"/>
    </xf>
    <xf numFmtId="4" fontId="3" fillId="0" borderId="0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top" wrapText="1"/>
    </xf>
    <xf numFmtId="4" fontId="1" fillId="0" borderId="0" xfId="0" applyNumberFormat="1" applyFont="1" applyBorder="1" applyAlignment="1">
      <alignment horizontal="left" vertical="top" wrapText="1"/>
    </xf>
    <xf numFmtId="4" fontId="1" fillId="0" borderId="0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2" fontId="1" fillId="0" borderId="0" xfId="0" applyNumberFormat="1" applyFont="1" applyAlignment="1">
      <alignment vertical="center"/>
    </xf>
    <xf numFmtId="2" fontId="0" fillId="0" borderId="0" xfId="0" applyNumberFormat="1"/>
    <xf numFmtId="0" fontId="5" fillId="0" borderId="0" xfId="0" applyFont="1" applyFill="1" applyAlignment="1">
      <alignment wrapText="1"/>
    </xf>
    <xf numFmtId="14" fontId="0" fillId="0" borderId="0" xfId="0" applyNumberFormat="1" applyAlignment="1">
      <alignment horizontal="left"/>
    </xf>
    <xf numFmtId="0" fontId="16" fillId="0" borderId="0" xfId="0" applyFont="1"/>
    <xf numFmtId="0" fontId="17" fillId="0" borderId="0" xfId="0" applyFont="1"/>
    <xf numFmtId="0" fontId="2" fillId="0" borderId="0" xfId="0" applyFont="1" applyFill="1" applyAlignment="1">
      <alignment wrapText="1"/>
    </xf>
    <xf numFmtId="0" fontId="18" fillId="0" borderId="0" xfId="0" applyFont="1"/>
    <xf numFmtId="4" fontId="4" fillId="0" borderId="0" xfId="0" applyNumberFormat="1" applyFont="1" applyFill="1" applyBorder="1" applyAlignment="1">
      <alignment vertical="center"/>
    </xf>
    <xf numFmtId="2" fontId="7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left" vertical="center" wrapText="1"/>
    </xf>
    <xf numFmtId="4" fontId="4" fillId="0" borderId="0" xfId="0" applyNumberFormat="1" applyFont="1" applyFill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 wrapText="1"/>
    </xf>
    <xf numFmtId="2" fontId="7" fillId="0" borderId="0" xfId="0" applyNumberFormat="1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left" vertical="center" wrapText="1"/>
    </xf>
    <xf numFmtId="0" fontId="19" fillId="0" borderId="0" xfId="0" applyFont="1" applyAlignment="1">
      <alignment vertical="top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textRotation="90"/>
    </xf>
    <xf numFmtId="0" fontId="5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textRotation="90"/>
    </xf>
    <xf numFmtId="0" fontId="1" fillId="0" borderId="1" xfId="1" applyFont="1" applyBorder="1" applyAlignment="1">
      <alignment horizontal="center" vertical="center" wrapText="1"/>
    </xf>
    <xf numFmtId="4" fontId="1" fillId="0" borderId="1" xfId="3" applyNumberFormat="1" applyFont="1" applyFill="1" applyBorder="1" applyAlignment="1">
      <alignment horizontal="center" vertical="center" wrapText="1"/>
    </xf>
    <xf numFmtId="39" fontId="1" fillId="0" borderId="1" xfId="3" applyNumberFormat="1" applyFont="1" applyBorder="1" applyAlignment="1">
      <alignment horizontal="center" vertical="center" wrapText="1"/>
    </xf>
    <xf numFmtId="39" fontId="7" fillId="0" borderId="0" xfId="2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top" wrapText="1"/>
    </xf>
    <xf numFmtId="0" fontId="3" fillId="0" borderId="0" xfId="0" applyFont="1" applyFill="1" applyBorder="1" applyAlignment="1"/>
    <xf numFmtId="4" fontId="3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top" wrapText="1"/>
    </xf>
    <xf numFmtId="0" fontId="1" fillId="0" borderId="0" xfId="1" applyFont="1" applyFill="1" applyBorder="1" applyAlignment="1">
      <alignment horizontal="center" vertical="center" wrapText="1"/>
    </xf>
    <xf numFmtId="4" fontId="1" fillId="0" borderId="0" xfId="3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24" fillId="0" borderId="0" xfId="0" applyFont="1"/>
    <xf numFmtId="0" fontId="11" fillId="0" borderId="0" xfId="0" applyFont="1" applyFill="1" applyAlignment="1">
      <alignment horizontal="left" wrapText="1"/>
    </xf>
    <xf numFmtId="0" fontId="23" fillId="0" borderId="0" xfId="0" applyFont="1" applyAlignment="1">
      <alignment horizontal="left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5" fillId="0" borderId="0" xfId="0" applyFont="1" applyFill="1" applyAlignment="1">
      <alignment wrapText="1"/>
    </xf>
    <xf numFmtId="0" fontId="0" fillId="0" borderId="0" xfId="0" applyAlignment="1"/>
    <xf numFmtId="0" fontId="2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textRotation="90" wrapText="1"/>
    </xf>
    <xf numFmtId="2" fontId="3" fillId="0" borderId="1" xfId="0" applyNumberFormat="1" applyFont="1" applyFill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25" fillId="0" borderId="0" xfId="0" applyFont="1"/>
  </cellXfs>
  <cellStyles count="5">
    <cellStyle name="Обычный" xfId="0" builtinId="0"/>
    <cellStyle name="Обычный 2" xfId="1"/>
    <cellStyle name="Процентный" xfId="2" builtinId="5"/>
    <cellStyle name="Финансовый" xfId="3" builtinId="3"/>
    <cellStyle name="Финансовый 2" xfId="4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95250</xdr:colOff>
      <xdr:row>5</xdr:row>
      <xdr:rowOff>1114425</xdr:rowOff>
    </xdr:from>
    <xdr:to>
      <xdr:col>10</xdr:col>
      <xdr:colOff>1047750</xdr:colOff>
      <xdr:row>5</xdr:row>
      <xdr:rowOff>1543050</xdr:rowOff>
    </xdr:to>
    <xdr:pic>
      <xdr:nvPicPr>
        <xdr:cNvPr id="10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10625" y="3962400"/>
          <a:ext cx="9525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85725</xdr:colOff>
      <xdr:row>5</xdr:row>
      <xdr:rowOff>1047750</xdr:rowOff>
    </xdr:from>
    <xdr:to>
      <xdr:col>9</xdr:col>
      <xdr:colOff>1019175</xdr:colOff>
      <xdr:row>5</xdr:row>
      <xdr:rowOff>1514475</xdr:rowOff>
    </xdr:to>
    <xdr:pic>
      <xdr:nvPicPr>
        <xdr:cNvPr id="104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96200" y="3895725"/>
          <a:ext cx="9334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238125</xdr:colOff>
      <xdr:row>5</xdr:row>
      <xdr:rowOff>1266825</xdr:rowOff>
    </xdr:from>
    <xdr:to>
      <xdr:col>11</xdr:col>
      <xdr:colOff>1466850</xdr:colOff>
      <xdr:row>5</xdr:row>
      <xdr:rowOff>1504950</xdr:rowOff>
    </xdr:to>
    <xdr:pic>
      <xdr:nvPicPr>
        <xdr:cNvPr id="104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086975" y="4114800"/>
          <a:ext cx="1228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  <xdr:twoCellAnchor>
    <xdr:from>
      <xdr:col>11</xdr:col>
      <xdr:colOff>285750</xdr:colOff>
      <xdr:row>5</xdr:row>
      <xdr:rowOff>1447800</xdr:rowOff>
    </xdr:from>
    <xdr:to>
      <xdr:col>11</xdr:col>
      <xdr:colOff>447675</xdr:colOff>
      <xdr:row>5</xdr:row>
      <xdr:rowOff>1666875</xdr:rowOff>
    </xdr:to>
    <xdr:pic>
      <xdr:nvPicPr>
        <xdr:cNvPr id="104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134600" y="4295775"/>
          <a:ext cx="1619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4"/>
  <sheetViews>
    <sheetView tabSelected="1" topLeftCell="A4" zoomScaleNormal="100" workbookViewId="0">
      <selection activeCell="F17" sqref="F17"/>
    </sheetView>
  </sheetViews>
  <sheetFormatPr defaultColWidth="10.5703125" defaultRowHeight="12.75"/>
  <cols>
    <col min="1" max="1" width="3.140625" style="1" customWidth="1"/>
    <col min="2" max="2" width="4.28515625" style="1" customWidth="1"/>
    <col min="3" max="3" width="32" style="1" customWidth="1"/>
    <col min="4" max="4" width="9" style="1" customWidth="1"/>
    <col min="5" max="5" width="8.85546875" style="1" customWidth="1"/>
    <col min="6" max="6" width="13.140625" style="1" customWidth="1"/>
    <col min="7" max="7" width="14.7109375" style="1" customWidth="1"/>
    <col min="8" max="8" width="14.28515625" style="1" customWidth="1"/>
    <col min="9" max="9" width="14.7109375" style="2" customWidth="1"/>
    <col min="10" max="10" width="16.5703125" style="1" customWidth="1"/>
    <col min="11" max="11" width="17" style="1" customWidth="1"/>
    <col min="12" max="12" width="25.42578125" style="1" customWidth="1"/>
    <col min="13" max="13" width="10.42578125" style="2" hidden="1" customWidth="1"/>
    <col min="14" max="14" width="9.85546875" style="1" hidden="1" customWidth="1"/>
    <col min="15" max="15" width="20" style="1" customWidth="1"/>
    <col min="16" max="16" width="10.85546875" style="1" customWidth="1"/>
    <col min="17" max="17" width="11.7109375" style="1" bestFit="1" customWidth="1"/>
    <col min="18" max="18" width="10.42578125" style="1" bestFit="1" customWidth="1"/>
    <col min="19" max="19" width="11.140625" style="1" customWidth="1"/>
    <col min="20" max="249" width="9.140625" style="1" customWidth="1"/>
    <col min="250" max="250" width="3.140625" style="1" customWidth="1"/>
    <col min="251" max="251" width="15.5703125" style="1" customWidth="1"/>
    <col min="252" max="252" width="55.140625" style="1" customWidth="1"/>
    <col min="253" max="253" width="5.85546875" style="1" customWidth="1"/>
    <col min="254" max="254" width="6.85546875" style="1" customWidth="1"/>
    <col min="255" max="16384" width="10.5703125" style="1"/>
  </cols>
  <sheetData>
    <row r="1" spans="1:23" ht="22.5" customHeight="1">
      <c r="A1" s="69" t="s">
        <v>22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</row>
    <row r="2" spans="1:23" ht="38.25" customHeight="1">
      <c r="A2" s="65" t="s">
        <v>12</v>
      </c>
      <c r="B2" s="65"/>
      <c r="C2" s="65"/>
      <c r="D2" s="65"/>
      <c r="E2" s="65"/>
      <c r="F2" s="70" t="s">
        <v>24</v>
      </c>
      <c r="G2" s="70"/>
      <c r="H2" s="70"/>
      <c r="I2" s="70"/>
      <c r="J2" s="70"/>
      <c r="K2" s="70"/>
      <c r="L2" s="70"/>
      <c r="M2" s="70"/>
      <c r="N2" s="70"/>
      <c r="O2" s="70"/>
    </row>
    <row r="3" spans="1:23" ht="67.5" customHeight="1">
      <c r="A3" s="65" t="s">
        <v>23</v>
      </c>
      <c r="B3" s="65"/>
      <c r="C3" s="65"/>
      <c r="D3" s="65"/>
      <c r="E3" s="65"/>
      <c r="F3" s="70" t="s">
        <v>25</v>
      </c>
      <c r="G3" s="70"/>
      <c r="H3" s="70"/>
      <c r="I3" s="70"/>
      <c r="J3" s="70"/>
      <c r="K3" s="70"/>
      <c r="L3" s="70"/>
      <c r="M3" s="70"/>
      <c r="N3" s="70"/>
      <c r="O3" s="70"/>
    </row>
    <row r="4" spans="1:23" ht="64.5" customHeight="1">
      <c r="A4" s="65" t="s">
        <v>13</v>
      </c>
      <c r="B4" s="65"/>
      <c r="C4" s="65"/>
      <c r="D4" s="65"/>
      <c r="E4" s="65"/>
      <c r="F4" s="70" t="s">
        <v>26</v>
      </c>
      <c r="G4" s="70"/>
      <c r="H4" s="70"/>
      <c r="I4" s="70"/>
      <c r="J4" s="70"/>
      <c r="K4" s="70"/>
      <c r="L4" s="70"/>
      <c r="M4" s="70"/>
      <c r="N4" s="70"/>
      <c r="O4" s="70"/>
    </row>
    <row r="5" spans="1:23" ht="31.5" customHeight="1">
      <c r="A5" s="66" t="s">
        <v>0</v>
      </c>
      <c r="B5" s="67" t="s">
        <v>1</v>
      </c>
      <c r="C5" s="66" t="s">
        <v>2</v>
      </c>
      <c r="D5" s="66" t="s">
        <v>3</v>
      </c>
      <c r="E5" s="66" t="s">
        <v>4</v>
      </c>
      <c r="F5" s="73" t="s">
        <v>5</v>
      </c>
      <c r="G5" s="74"/>
      <c r="H5" s="74"/>
      <c r="I5" s="68" t="s">
        <v>10</v>
      </c>
      <c r="J5" s="68"/>
      <c r="K5" s="68"/>
      <c r="L5" s="71" t="s">
        <v>11</v>
      </c>
      <c r="M5" s="71"/>
      <c r="N5" s="71"/>
      <c r="O5" s="71"/>
    </row>
    <row r="6" spans="1:23" ht="134.25" customHeight="1">
      <c r="A6" s="66"/>
      <c r="B6" s="67"/>
      <c r="C6" s="66"/>
      <c r="D6" s="66"/>
      <c r="E6" s="66"/>
      <c r="F6" s="47" t="s">
        <v>30</v>
      </c>
      <c r="G6" s="47" t="s">
        <v>31</v>
      </c>
      <c r="H6" s="47" t="s">
        <v>32</v>
      </c>
      <c r="I6" s="36" t="s">
        <v>21</v>
      </c>
      <c r="J6" s="37" t="s">
        <v>6</v>
      </c>
      <c r="K6" s="38" t="s">
        <v>29</v>
      </c>
      <c r="L6" s="39" t="s">
        <v>28</v>
      </c>
      <c r="M6" s="36" t="s">
        <v>7</v>
      </c>
      <c r="N6" s="37" t="s">
        <v>8</v>
      </c>
      <c r="O6" s="37" t="s">
        <v>27</v>
      </c>
    </row>
    <row r="7" spans="1:23" s="3" customFormat="1">
      <c r="A7" s="41">
        <v>1</v>
      </c>
      <c r="B7" s="41">
        <v>2</v>
      </c>
      <c r="C7" s="50">
        <v>3</v>
      </c>
      <c r="D7" s="41">
        <v>4</v>
      </c>
      <c r="E7" s="41">
        <v>5</v>
      </c>
      <c r="F7" s="41">
        <v>6</v>
      </c>
      <c r="G7" s="41">
        <v>7</v>
      </c>
      <c r="H7" s="41">
        <v>8</v>
      </c>
      <c r="I7" s="41">
        <v>9</v>
      </c>
      <c r="J7" s="41">
        <v>10</v>
      </c>
      <c r="K7" s="41">
        <v>11</v>
      </c>
      <c r="L7" s="41">
        <v>12</v>
      </c>
      <c r="M7" s="41">
        <v>13</v>
      </c>
      <c r="N7" s="41">
        <v>14</v>
      </c>
      <c r="O7" s="41">
        <v>13</v>
      </c>
    </row>
    <row r="8" spans="1:23" s="3" customFormat="1" ht="24.75" customHeight="1">
      <c r="A8" s="35">
        <v>1</v>
      </c>
      <c r="B8" s="42"/>
      <c r="C8" s="51" t="s">
        <v>33</v>
      </c>
      <c r="D8" s="49" t="s">
        <v>34</v>
      </c>
      <c r="E8" s="43">
        <v>2</v>
      </c>
      <c r="F8" s="44">
        <v>15000</v>
      </c>
      <c r="G8" s="44">
        <v>15100</v>
      </c>
      <c r="H8" s="44">
        <v>15155</v>
      </c>
      <c r="I8" s="44">
        <f>AVERAGE(F8:H8)</f>
        <v>15085</v>
      </c>
      <c r="J8" s="44">
        <f>SQRT(VAR(F8:H8))</f>
        <v>78.581168227508556</v>
      </c>
      <c r="K8" s="44">
        <f>J8/I8*100</f>
        <v>0.52092256034145545</v>
      </c>
      <c r="L8" s="44">
        <f>E8*SUM(F8:H8)/COLUMNS(F8:H8)</f>
        <v>30170</v>
      </c>
      <c r="M8" s="44">
        <f>L8/E8</f>
        <v>15085</v>
      </c>
      <c r="N8" s="44">
        <f>ROUND(M8,2)</f>
        <v>15085</v>
      </c>
      <c r="O8" s="44">
        <f>I8*E8</f>
        <v>30170</v>
      </c>
      <c r="P8" s="54"/>
      <c r="Q8" s="55"/>
      <c r="R8" s="56"/>
      <c r="S8" s="56"/>
      <c r="T8" s="52"/>
      <c r="U8" s="52"/>
      <c r="V8" s="52"/>
      <c r="W8" s="52"/>
    </row>
    <row r="9" spans="1:23" s="3" customFormat="1" ht="27.75" customHeight="1">
      <c r="A9" s="31"/>
      <c r="B9" s="32"/>
      <c r="C9" s="34"/>
      <c r="D9" s="33"/>
      <c r="E9" s="33"/>
      <c r="F9" s="45">
        <f>SUM(F7:F8)</f>
        <v>15006</v>
      </c>
      <c r="G9" s="45">
        <f t="shared" ref="G9:L9" si="0">SUM(G8:G8)</f>
        <v>15100</v>
      </c>
      <c r="H9" s="45">
        <f t="shared" si="0"/>
        <v>15155</v>
      </c>
      <c r="I9" s="45">
        <f t="shared" si="0"/>
        <v>15085</v>
      </c>
      <c r="J9" s="45">
        <f t="shared" si="0"/>
        <v>78.581168227508556</v>
      </c>
      <c r="K9" s="45">
        <f t="shared" si="0"/>
        <v>0.52092256034145545</v>
      </c>
      <c r="L9" s="45">
        <f t="shared" si="0"/>
        <v>30170</v>
      </c>
      <c r="M9" s="45" t="e">
        <f>#REF!</f>
        <v>#REF!</v>
      </c>
      <c r="N9" s="45" t="e">
        <f>#REF!</f>
        <v>#REF!</v>
      </c>
      <c r="O9" s="45">
        <f>SUM(O8:O8)</f>
        <v>30170</v>
      </c>
      <c r="P9" s="52"/>
      <c r="Q9" s="52"/>
      <c r="R9" s="52"/>
      <c r="S9" s="53"/>
      <c r="T9" s="52"/>
      <c r="U9" s="52"/>
      <c r="V9" s="52"/>
      <c r="W9" s="52"/>
    </row>
    <row r="10" spans="1:23" s="5" customFormat="1">
      <c r="A10" s="6"/>
      <c r="B10" s="7"/>
      <c r="C10" s="8"/>
      <c r="D10" s="9"/>
      <c r="E10" s="9"/>
      <c r="F10" s="10"/>
      <c r="G10" s="10"/>
      <c r="H10" s="10"/>
      <c r="I10" s="27"/>
      <c r="J10" s="11"/>
      <c r="K10" s="11"/>
      <c r="L10" s="12"/>
      <c r="M10" s="13"/>
      <c r="N10" s="12"/>
      <c r="O10" s="12"/>
    </row>
    <row r="11" spans="1:23" s="5" customFormat="1" ht="15" customHeight="1">
      <c r="A11" s="22" t="s">
        <v>17</v>
      </c>
      <c r="D11" s="22"/>
      <c r="E11" s="22"/>
      <c r="F11" s="22"/>
      <c r="G11" s="22"/>
      <c r="H11" s="22"/>
      <c r="I11" s="28">
        <f>J9/12</f>
        <v>6.5484306856257133</v>
      </c>
      <c r="J11" s="26" t="s">
        <v>16</v>
      </c>
      <c r="K11" s="22" t="s">
        <v>18</v>
      </c>
      <c r="L11" s="22"/>
      <c r="M11" s="23"/>
      <c r="N11" s="24"/>
      <c r="O11" s="46">
        <f>K9</f>
        <v>0.52092256034145545</v>
      </c>
    </row>
    <row r="12" spans="1:23" s="5" customFormat="1" ht="15" customHeight="1">
      <c r="A12" s="22" t="s">
        <v>20</v>
      </c>
      <c r="D12" s="25"/>
      <c r="E12" s="25"/>
      <c r="F12" s="25"/>
      <c r="G12" s="25"/>
      <c r="H12" s="25"/>
      <c r="I12" s="29"/>
      <c r="J12" s="25"/>
      <c r="K12" s="25"/>
      <c r="L12" s="25"/>
      <c r="M12" s="23"/>
      <c r="N12" s="24"/>
      <c r="O12" s="24"/>
    </row>
    <row r="13" spans="1:23" s="5" customFormat="1" ht="15" customHeight="1">
      <c r="A13" s="22" t="s">
        <v>19</v>
      </c>
      <c r="D13" s="25"/>
      <c r="E13" s="25"/>
      <c r="F13" s="25"/>
      <c r="G13" s="25"/>
      <c r="H13" s="25"/>
      <c r="I13" s="29"/>
      <c r="J13" s="25"/>
      <c r="K13" s="25"/>
      <c r="L13" s="25"/>
      <c r="M13" s="23"/>
      <c r="N13" s="24"/>
      <c r="O13" s="24"/>
    </row>
    <row r="14" spans="1:23" s="4" customFormat="1" ht="14.25" customHeight="1">
      <c r="A14" s="75" t="s">
        <v>15</v>
      </c>
      <c r="B14" s="75"/>
      <c r="C14" s="75"/>
      <c r="D14" s="75"/>
      <c r="E14" s="75"/>
      <c r="F14" s="75"/>
      <c r="G14" s="75"/>
      <c r="H14" s="75"/>
      <c r="I14" s="75"/>
      <c r="J14" s="75"/>
      <c r="K14" s="48">
        <f>O9</f>
        <v>30170</v>
      </c>
      <c r="L14" s="40" t="s">
        <v>9</v>
      </c>
      <c r="M14" s="14"/>
    </row>
    <row r="15" spans="1:23" ht="25.5" customHeight="1">
      <c r="A15" s="72" t="s">
        <v>14</v>
      </c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64"/>
      <c r="N15" s="64"/>
      <c r="O15" s="64"/>
    </row>
    <row r="16" spans="1:23" ht="64.5" customHeight="1">
      <c r="A16" s="61" t="s">
        <v>37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</row>
    <row r="17" spans="1:13" customFormat="1" ht="15">
      <c r="A17" s="16"/>
      <c r="B17" s="16"/>
      <c r="C17" s="57" t="s">
        <v>35</v>
      </c>
      <c r="D17" s="58"/>
      <c r="E17" s="58"/>
      <c r="F17" s="76" t="s">
        <v>36</v>
      </c>
      <c r="G17" s="58"/>
      <c r="I17" s="15"/>
      <c r="M17" s="15"/>
    </row>
    <row r="18" spans="1:13" customFormat="1" ht="15" customHeight="1">
      <c r="A18" s="16"/>
      <c r="B18" s="59"/>
      <c r="C18" s="59"/>
      <c r="D18" s="59"/>
      <c r="E18" s="59"/>
      <c r="F18" s="60"/>
      <c r="G18" s="60"/>
      <c r="H18" s="60"/>
      <c r="I18" s="15"/>
      <c r="L18" s="17"/>
      <c r="M18" s="15"/>
    </row>
    <row r="19" spans="1:13" customFormat="1" ht="15">
      <c r="A19" s="16"/>
      <c r="B19" s="16"/>
      <c r="C19" s="16"/>
      <c r="I19" s="15"/>
      <c r="M19" s="15"/>
    </row>
    <row r="20" spans="1:13" customFormat="1" ht="15">
      <c r="A20" s="63"/>
      <c r="B20" s="64"/>
      <c r="C20" s="64"/>
      <c r="D20" s="64"/>
      <c r="E20" s="64"/>
      <c r="F20" s="64"/>
      <c r="G20" s="64"/>
      <c r="H20" s="64"/>
      <c r="I20" s="64"/>
      <c r="J20" s="64"/>
      <c r="K20" s="64"/>
    </row>
    <row r="21" spans="1:13" customFormat="1" ht="15.75">
      <c r="A21" s="16"/>
      <c r="B21" s="30"/>
      <c r="C21" s="20"/>
      <c r="D21" s="21"/>
      <c r="E21" s="21"/>
      <c r="F21" s="21"/>
      <c r="G21" s="21"/>
      <c r="H21" s="21"/>
      <c r="I21" s="15"/>
      <c r="M21" s="15"/>
    </row>
    <row r="22" spans="1:13" customFormat="1" ht="15">
      <c r="A22" s="1"/>
      <c r="B22" s="1"/>
      <c r="C22" s="1"/>
      <c r="D22" s="1"/>
      <c r="E22" s="1"/>
      <c r="F22" s="1"/>
      <c r="G22" s="1"/>
      <c r="H22" s="1"/>
      <c r="I22" s="2"/>
      <c r="M22" s="15"/>
    </row>
    <row r="23" spans="1:13" customFormat="1" ht="15">
      <c r="B23" s="19"/>
      <c r="I23" s="15"/>
      <c r="M23" s="15"/>
    </row>
    <row r="24" spans="1:13" ht="18.75">
      <c r="B24" s="18"/>
    </row>
  </sheetData>
  <mergeCells count="20">
    <mergeCell ref="A1:O1"/>
    <mergeCell ref="F3:O3"/>
    <mergeCell ref="F4:O4"/>
    <mergeCell ref="L5:O5"/>
    <mergeCell ref="A15:O15"/>
    <mergeCell ref="F5:H5"/>
    <mergeCell ref="A14:J14"/>
    <mergeCell ref="F2:O2"/>
    <mergeCell ref="A3:E3"/>
    <mergeCell ref="A4:E4"/>
    <mergeCell ref="B18:H18"/>
    <mergeCell ref="A16:O16"/>
    <mergeCell ref="A20:K20"/>
    <mergeCell ref="A2:E2"/>
    <mergeCell ref="A5:A6"/>
    <mergeCell ref="B5:B6"/>
    <mergeCell ref="C5:C6"/>
    <mergeCell ref="D5:D6"/>
    <mergeCell ref="E5:E6"/>
    <mergeCell ref="I5:K5"/>
  </mergeCells>
  <printOptions horizontalCentered="1" verticalCentered="1"/>
  <pageMargins left="0.23622047244094491" right="0.23622047244094491" top="0.47244094488188981" bottom="0.47244094488188981" header="0.11811023622047245" footer="0.11811023622047245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2026-07-10T07:29:22Z</dcterms:modified>
</cp:coreProperties>
</file>