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Кор\Коренькова\магазин материалы для ремонта\"/>
    </mc:Choice>
  </mc:AlternateContent>
  <xr:revisionPtr revIDLastSave="0" documentId="13_ncr:1_{7B637176-41BB-4435-B1EC-95C1CA2BF40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БРАЗЕЦ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" i="1" l="1"/>
  <c r="J18" i="1"/>
  <c r="M18" i="1" s="1"/>
  <c r="K18" i="1"/>
  <c r="L18" i="1" s="1"/>
  <c r="G17" i="1"/>
  <c r="J17" i="1"/>
  <c r="M17" i="1" s="1"/>
  <c r="K17" i="1"/>
  <c r="L17" i="1" s="1"/>
  <c r="G16" i="1"/>
  <c r="J16" i="1"/>
  <c r="M16" i="1" s="1"/>
  <c r="K16" i="1"/>
  <c r="L16" i="1" s="1"/>
  <c r="G15" i="1"/>
  <c r="J15" i="1"/>
  <c r="M15" i="1"/>
  <c r="K15" i="1"/>
  <c r="L15" i="1"/>
  <c r="G14" i="1"/>
  <c r="J14" i="1"/>
  <c r="M14" i="1" s="1"/>
  <c r="K14" i="1"/>
  <c r="L14" i="1" s="1"/>
  <c r="G13" i="1"/>
  <c r="J13" i="1"/>
  <c r="M13" i="1" s="1"/>
  <c r="K13" i="1"/>
  <c r="G12" i="1"/>
  <c r="J12" i="1"/>
  <c r="M12" i="1" s="1"/>
  <c r="K12" i="1"/>
  <c r="L12" i="1" s="1"/>
  <c r="M11" i="1"/>
  <c r="L11" i="1"/>
  <c r="K11" i="1"/>
  <c r="J11" i="1"/>
  <c r="G11" i="1"/>
  <c r="M10" i="1"/>
  <c r="L10" i="1"/>
  <c r="K10" i="1"/>
  <c r="J10" i="1"/>
  <c r="G10" i="1"/>
  <c r="K9" i="1"/>
  <c r="J9" i="1"/>
  <c r="M9" i="1" s="1"/>
  <c r="G9" i="1"/>
  <c r="K8" i="1"/>
  <c r="J8" i="1"/>
  <c r="M8" i="1" s="1"/>
  <c r="G8" i="1"/>
  <c r="L13" i="1" l="1"/>
  <c r="L9" i="1"/>
  <c r="L8" i="1"/>
  <c r="M20" i="1" l="1"/>
</calcChain>
</file>

<file path=xl/sharedStrings.xml><?xml version="1.0" encoding="utf-8"?>
<sst xmlns="http://schemas.openxmlformats.org/spreadsheetml/2006/main" count="47" uniqueCount="40">
  <si>
    <t>ПРИЛОЖЕНИЕ№2</t>
  </si>
  <si>
    <t>№ п/п</t>
  </si>
  <si>
    <t>Наименование товара (работы, услуги)</t>
  </si>
  <si>
    <t>ед.  изм.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</si>
  <si>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</si>
  <si>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</si>
  <si>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</si>
  <si>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</si>
  <si>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</si>
  <si>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</si>
  <si>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</si>
  <si>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t xml:space="preserve">V - коэф-нт вариации </t>
  </si>
  <si>
    <t>О</t>
  </si>
  <si>
    <t>6=3+4+5</t>
  </si>
  <si>
    <t>8 = кол-во ответов ИЦИ</t>
  </si>
  <si>
    <t>9=          /8</t>
  </si>
  <si>
    <t>12=6*7/8</t>
  </si>
  <si>
    <t>шт</t>
  </si>
  <si>
    <t xml:space="preserve">Начальная (максимальная) цена контракта </t>
  </si>
  <si>
    <t>Обоснование начальной (максимальной) цены контракта (далее - НМЦК) произведено в соответствии с положениями статьи 22 Закона, в соответствии с приказом Министерства экономического развития РФ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методом сопоставимых рыночных цен (анализа рынка).
В расчёте использовались данные, предоставленные Поставщиками по предмету закупки. 
Валюта, используемая для формирования цены контракта и расчетов с поставщиком - рубль Российской Федерации.</t>
  </si>
  <si>
    <t>ИКЗ: 262782700155778430100100020000000244</t>
  </si>
  <si>
    <t>Сухая смесь цементо-песочная</t>
  </si>
  <si>
    <t>Штукатурка гипсовая</t>
  </si>
  <si>
    <t>Саморезы</t>
  </si>
  <si>
    <t>ИЦИ №1, Вх.№253 от 30.06.26</t>
  </si>
  <si>
    <t>ИЦИ №3, Вх.№254 от 29.06.26</t>
  </si>
  <si>
    <t>кг</t>
  </si>
  <si>
    <t>ИЦИ №2, Вх.№255 от 30.06.26</t>
  </si>
  <si>
    <t>л.</t>
  </si>
  <si>
    <r>
      <t xml:space="preserve">Начальная (максимаьная) цена составляет </t>
    </r>
    <r>
      <rPr>
        <b/>
        <sz val="11"/>
        <color theme="1"/>
        <rFont val="Times New Roman"/>
        <family val="1"/>
        <charset val="204"/>
      </rPr>
      <t>составляет 47704,59 (дсорок семь тысяч семьсот четыре) рубля 59 копеек</t>
    </r>
  </si>
  <si>
    <t>ОБОСНОВАНИЕНАЧАЛЬНОЙ (МАКСИМАЛЬНОЙ) ЦЕНЫ НА ПОСТАВКУ СТРОИТЕЛЬНЫХ МАТЕРИАЛОВ ДЛЯ РЕМОНТА</t>
  </si>
  <si>
    <t>УПАК (Упаковка)</t>
  </si>
  <si>
    <t>Керамзит тип 2</t>
  </si>
  <si>
    <t xml:space="preserve">Смесь сухая строительная тип 6 </t>
  </si>
  <si>
    <t>Профиль стальной (маячковый) тип 3</t>
  </si>
  <si>
    <t>Лист гипсокартонный</t>
  </si>
  <si>
    <t>Грунтовка универсальная</t>
  </si>
  <si>
    <t>Пена монтажная тип 11</t>
  </si>
  <si>
    <t>Герметик силиконовый тип 1</t>
  </si>
  <si>
    <t>Пистолет для монтажной пены тип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</si>
</sst>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.00"/>
    <numFmt numFmtId="165" formatCode="#\ ##0.00_р_."/>
  </numFmts>
  <fonts count="17" x14ac:knownFonts="1">
    <font>
      <sz val="11"/>
      <color theme="1"/>
      <name val="Calibri"/>
      <charset val="204"/>
      <scheme val="minor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60"/>
      <name val="Times New Roman"/>
      <family val="1"/>
      <charset val="204"/>
    </font>
    <font>
      <sz val="11"/>
      <color indexed="6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0" fontId="7" fillId="0" borderId="8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164" fontId="3" fillId="2" borderId="8" xfId="0" applyNumberFormat="1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164" fontId="1" fillId="2" borderId="5" xfId="0" applyNumberFormat="1" applyFont="1" applyFill="1" applyBorder="1" applyAlignment="1">
      <alignment vertical="center" wrapText="1"/>
    </xf>
    <xf numFmtId="164" fontId="3" fillId="0" borderId="8" xfId="0" applyNumberFormat="1" applyFont="1" applyFill="1" applyBorder="1" applyAlignment="1">
      <alignment horizontal="center" vertical="center" wrapText="1"/>
    </xf>
    <xf numFmtId="10" fontId="3" fillId="0" borderId="8" xfId="0" applyNumberFormat="1" applyFont="1" applyFill="1" applyBorder="1" applyAlignment="1">
      <alignment horizontal="center" vertical="center" wrapText="1"/>
    </xf>
    <xf numFmtId="165" fontId="3" fillId="2" borderId="8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 wrapText="1"/>
    </xf>
    <xf numFmtId="164" fontId="1" fillId="2" borderId="8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64" fontId="10" fillId="3" borderId="7" xfId="0" applyNumberFormat="1" applyFont="1" applyFill="1" applyBorder="1" applyAlignment="1">
      <alignment horizontal="center" vertical="center" wrapText="1"/>
    </xf>
    <xf numFmtId="164" fontId="11" fillId="3" borderId="7" xfId="0" applyNumberFormat="1" applyFont="1" applyFill="1" applyBorder="1" applyAlignment="1">
      <alignment horizontal="center" vertical="center" wrapText="1"/>
    </xf>
    <xf numFmtId="10" fontId="11" fillId="3" borderId="7" xfId="0" applyNumberFormat="1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164" fontId="7" fillId="0" borderId="8" xfId="0" applyNumberFormat="1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164" fontId="3" fillId="2" borderId="7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64" fontId="3" fillId="0" borderId="7" xfId="0" applyNumberFormat="1" applyFont="1" applyFill="1" applyBorder="1" applyAlignment="1">
      <alignment horizontal="center" vertical="center" wrapText="1"/>
    </xf>
    <xf numFmtId="10" fontId="3" fillId="0" borderId="7" xfId="0" applyNumberFormat="1" applyFont="1" applyFill="1" applyBorder="1" applyAlignment="1">
      <alignment horizontal="center" vertical="center" wrapText="1"/>
    </xf>
    <xf numFmtId="165" fontId="3" fillId="2" borderId="7" xfId="0" applyNumberFormat="1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164" fontId="3" fillId="4" borderId="8" xfId="0" applyNumberFormat="1" applyFont="1" applyFill="1" applyBorder="1" applyAlignment="1">
      <alignment horizontal="center" vertical="center" wrapText="1"/>
    </xf>
    <xf numFmtId="164" fontId="3" fillId="4" borderId="7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5</xdr:row>
      <xdr:rowOff>352425</xdr:rowOff>
    </xdr:from>
    <xdr:to>
      <xdr:col>6</xdr:col>
      <xdr:colOff>561975</xdr:colOff>
      <xdr:row>5</xdr:row>
      <xdr:rowOff>685800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>
        <a:xfrm>
          <a:off x="4886325" y="2771775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5</xdr:row>
      <xdr:rowOff>133350</xdr:rowOff>
    </xdr:from>
    <xdr:to>
      <xdr:col>12</xdr:col>
      <xdr:colOff>1057275</xdr:colOff>
      <xdr:row>5</xdr:row>
      <xdr:rowOff>485775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>
        <a:xfrm>
          <a:off x="9239250" y="2552700"/>
          <a:ext cx="9906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28575</xdr:colOff>
      <xdr:row>5</xdr:row>
      <xdr:rowOff>504825</xdr:rowOff>
    </xdr:from>
    <xdr:to>
      <xdr:col>10</xdr:col>
      <xdr:colOff>876300</xdr:colOff>
      <xdr:row>5</xdr:row>
      <xdr:rowOff>933450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562850" y="2924175"/>
          <a:ext cx="8477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57150</xdr:colOff>
      <xdr:row>5</xdr:row>
      <xdr:rowOff>533400</xdr:rowOff>
    </xdr:from>
    <xdr:to>
      <xdr:col>11</xdr:col>
      <xdr:colOff>695325</xdr:colOff>
      <xdr:row>5</xdr:row>
      <xdr:rowOff>857250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8477250" y="29527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257175</xdr:colOff>
      <xdr:row>6</xdr:row>
      <xdr:rowOff>28575</xdr:rowOff>
    </xdr:from>
    <xdr:to>
      <xdr:col>9</xdr:col>
      <xdr:colOff>523875</xdr:colOff>
      <xdr:row>6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>
        <a:xfrm>
          <a:off x="7058025" y="369570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47625</xdr:colOff>
      <xdr:row>4</xdr:row>
      <xdr:rowOff>238125</xdr:rowOff>
    </xdr:from>
    <xdr:to>
      <xdr:col>12</xdr:col>
      <xdr:colOff>647700</xdr:colOff>
      <xdr:row>4</xdr:row>
      <xdr:rowOff>571500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>
        <a:xfrm>
          <a:off x="9220200" y="1866900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19</xdr:row>
      <xdr:rowOff>19050</xdr:rowOff>
    </xdr:from>
    <xdr:to>
      <xdr:col>11</xdr:col>
      <xdr:colOff>647700</xdr:colOff>
      <xdr:row>19</xdr:row>
      <xdr:rowOff>323850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>
        <a:xfrm>
          <a:off x="8515350" y="20440650"/>
          <a:ext cx="5524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M34"/>
  <sheetViews>
    <sheetView tabSelected="1" workbookViewId="0">
      <selection activeCell="R12" sqref="R12"/>
    </sheetView>
  </sheetViews>
  <sheetFormatPr defaultColWidth="9" defaultRowHeight="15" x14ac:dyDescent="0.25"/>
  <cols>
    <col min="1" max="1" width="4.28515625" customWidth="1"/>
    <col min="2" max="2" width="27.28515625" customWidth="1"/>
    <col min="3" max="3" width="10.140625" style="1" customWidth="1"/>
    <col min="4" max="4" width="9.85546875" customWidth="1"/>
    <col min="5" max="5" width="10.28515625" customWidth="1"/>
    <col min="6" max="6" width="11" customWidth="1"/>
    <col min="7" max="7" width="13.28515625" customWidth="1"/>
    <col min="8" max="8" width="8.42578125" customWidth="1"/>
    <col min="9" max="9" width="8.7109375" customWidth="1"/>
    <col min="10" max="10" width="11" customWidth="1"/>
    <col min="11" max="11" width="13.28515625" customWidth="1"/>
    <col min="12" max="12" width="11.28515625" customWidth="1"/>
    <col min="13" max="13" width="16.28515625" customWidth="1"/>
  </cols>
  <sheetData>
    <row r="1" spans="1:13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15.75" customHeight="1" x14ac:dyDescent="0.25">
      <c r="A2" s="53" t="s">
        <v>30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</row>
    <row r="3" spans="1:13" x14ac:dyDescent="0.25">
      <c r="A3" s="55" t="s">
        <v>20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ht="68.25" customHeight="1" x14ac:dyDescent="0.25">
      <c r="A4" s="56" t="s">
        <v>19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</row>
    <row r="5" spans="1:13" ht="53.25" customHeight="1" x14ac:dyDescent="0.25">
      <c r="A5" s="45" t="s">
        <v>1</v>
      </c>
      <c r="B5" s="47" t="s">
        <v>2</v>
      </c>
      <c r="C5" s="49" t="s">
        <v>3</v>
      </c>
      <c r="D5" s="57" t="s">
        <v>4</v>
      </c>
      <c r="E5" s="58"/>
      <c r="F5" s="58"/>
      <c r="G5" s="59"/>
      <c r="H5" s="47" t="s">
        <v>5</v>
      </c>
      <c r="I5" s="47" t="s">
        <v>6</v>
      </c>
      <c r="J5" s="60" t="s">
        <v>7</v>
      </c>
      <c r="K5" s="60"/>
      <c r="L5" s="60"/>
      <c r="M5" s="10" t="s">
        <v>8</v>
      </c>
    </row>
    <row r="6" spans="1:13" ht="98.25" customHeight="1" x14ac:dyDescent="0.25">
      <c r="A6" s="46"/>
      <c r="B6" s="48"/>
      <c r="C6" s="50"/>
      <c r="D6" s="20" t="s">
        <v>24</v>
      </c>
      <c r="E6" s="20" t="s">
        <v>27</v>
      </c>
      <c r="F6" s="20" t="s">
        <v>25</v>
      </c>
      <c r="G6" s="2"/>
      <c r="H6" s="51"/>
      <c r="I6" s="51"/>
      <c r="J6" s="11" t="s">
        <v>9</v>
      </c>
      <c r="K6" s="12" t="s">
        <v>10</v>
      </c>
      <c r="L6" s="12" t="s">
        <v>11</v>
      </c>
      <c r="M6" s="13"/>
    </row>
    <row r="7" spans="1:13" ht="23.25" customHeight="1" x14ac:dyDescent="0.25">
      <c r="A7" s="3" t="s">
        <v>12</v>
      </c>
      <c r="B7" s="4">
        <v>1</v>
      </c>
      <c r="C7" s="4">
        <v>2</v>
      </c>
      <c r="D7" s="3">
        <v>3</v>
      </c>
      <c r="E7" s="3">
        <v>4</v>
      </c>
      <c r="F7" s="3">
        <v>5</v>
      </c>
      <c r="G7" s="3" t="s">
        <v>13</v>
      </c>
      <c r="H7" s="3">
        <v>7</v>
      </c>
      <c r="I7" s="3" t="s">
        <v>14</v>
      </c>
      <c r="J7" s="22" t="s">
        <v>15</v>
      </c>
      <c r="K7" s="22">
        <v>10</v>
      </c>
      <c r="L7" s="22">
        <v>11</v>
      </c>
      <c r="M7" s="3" t="s">
        <v>16</v>
      </c>
    </row>
    <row r="8" spans="1:13" ht="27" customHeight="1" x14ac:dyDescent="0.25">
      <c r="A8" s="27">
        <v>1</v>
      </c>
      <c r="B8" s="27" t="s">
        <v>32</v>
      </c>
      <c r="C8" s="21" t="s">
        <v>31</v>
      </c>
      <c r="D8" s="38">
        <v>361.77</v>
      </c>
      <c r="E8" s="38">
        <v>298.75</v>
      </c>
      <c r="F8" s="14">
        <v>389</v>
      </c>
      <c r="G8" s="28">
        <f t="shared" ref="G8:G18" si="0">D8+E8+F8</f>
        <v>1049.52</v>
      </c>
      <c r="H8" s="26">
        <v>54</v>
      </c>
      <c r="I8" s="29">
        <v>3</v>
      </c>
      <c r="J8" s="40">
        <f t="shared" ref="J8:J18" si="1">ROUND(AVERAGE(D8:F8),2)</f>
        <v>349.84</v>
      </c>
      <c r="K8" s="14">
        <f t="shared" ref="K8:K18" si="2">STDEV(D8:F8)</f>
        <v>46.292648444434512</v>
      </c>
      <c r="L8" s="15">
        <f t="shared" ref="L8:L18" si="3">K8/J8</f>
        <v>0.13232520136186404</v>
      </c>
      <c r="M8" s="16">
        <f t="shared" ref="M8:M18" si="4">H8*J8</f>
        <v>18891.359999999997</v>
      </c>
    </row>
    <row r="9" spans="1:13" ht="23.25" customHeight="1" x14ac:dyDescent="0.25">
      <c r="A9" s="31">
        <v>2</v>
      </c>
      <c r="B9" s="31" t="s">
        <v>21</v>
      </c>
      <c r="C9" s="21" t="s">
        <v>26</v>
      </c>
      <c r="D9" s="38">
        <v>8.9600000000000009</v>
      </c>
      <c r="E9" s="27">
        <v>10.96</v>
      </c>
      <c r="F9" s="5">
        <v>8.9499999999999993</v>
      </c>
      <c r="G9" s="28">
        <f t="shared" si="0"/>
        <v>28.87</v>
      </c>
      <c r="H9" s="26">
        <v>1000</v>
      </c>
      <c r="I9" s="29">
        <v>3</v>
      </c>
      <c r="J9" s="40">
        <f t="shared" si="1"/>
        <v>9.6199999999999992</v>
      </c>
      <c r="K9" s="14">
        <f t="shared" si="2"/>
        <v>1.1575980879965786</v>
      </c>
      <c r="L9" s="15">
        <f t="shared" si="3"/>
        <v>0.12033244157968594</v>
      </c>
      <c r="M9" s="16">
        <f t="shared" si="4"/>
        <v>9620</v>
      </c>
    </row>
    <row r="10" spans="1:13" ht="17.25" customHeight="1" x14ac:dyDescent="0.25">
      <c r="A10" s="31">
        <v>3</v>
      </c>
      <c r="B10" s="31" t="s">
        <v>33</v>
      </c>
      <c r="C10" s="21" t="s">
        <v>26</v>
      </c>
      <c r="D10" s="39">
        <v>22.35</v>
      </c>
      <c r="E10" s="31">
        <v>21.75</v>
      </c>
      <c r="F10" s="32">
        <v>24</v>
      </c>
      <c r="G10" s="28">
        <f t="shared" si="0"/>
        <v>68.099999999999994</v>
      </c>
      <c r="H10" s="30">
        <v>200</v>
      </c>
      <c r="I10" s="34">
        <v>3</v>
      </c>
      <c r="J10" s="40">
        <f t="shared" si="1"/>
        <v>22.7</v>
      </c>
      <c r="K10" s="14">
        <f t="shared" si="2"/>
        <v>1.1651180197731041</v>
      </c>
      <c r="L10" s="15">
        <f t="shared" si="3"/>
        <v>5.1326785012031022E-2</v>
      </c>
      <c r="M10" s="16">
        <f t="shared" si="4"/>
        <v>4540</v>
      </c>
    </row>
    <row r="11" spans="1:13" ht="24" customHeight="1" x14ac:dyDescent="0.25">
      <c r="A11" s="31">
        <v>4</v>
      </c>
      <c r="B11" s="31" t="s">
        <v>34</v>
      </c>
      <c r="C11" s="21" t="s">
        <v>17</v>
      </c>
      <c r="D11" s="39">
        <v>89.1</v>
      </c>
      <c r="E11" s="31">
        <v>47</v>
      </c>
      <c r="F11" s="32">
        <v>67</v>
      </c>
      <c r="G11" s="28">
        <f t="shared" si="0"/>
        <v>203.1</v>
      </c>
      <c r="H11" s="30">
        <v>4</v>
      </c>
      <c r="I11" s="34">
        <v>3</v>
      </c>
      <c r="J11" s="40">
        <f t="shared" si="1"/>
        <v>67.7</v>
      </c>
      <c r="K11" s="14">
        <f t="shared" si="2"/>
        <v>21.05872740694457</v>
      </c>
      <c r="L11" s="15">
        <f t="shared" si="3"/>
        <v>0.31105948902429204</v>
      </c>
      <c r="M11" s="16">
        <f t="shared" si="4"/>
        <v>270.8</v>
      </c>
    </row>
    <row r="12" spans="1:13" ht="15.75" customHeight="1" x14ac:dyDescent="0.25">
      <c r="A12" s="31">
        <v>5</v>
      </c>
      <c r="B12" s="31" t="s">
        <v>35</v>
      </c>
      <c r="C12" s="21" t="s">
        <v>17</v>
      </c>
      <c r="D12" s="39">
        <v>782.8</v>
      </c>
      <c r="E12" s="31">
        <v>697</v>
      </c>
      <c r="F12" s="32">
        <v>824</v>
      </c>
      <c r="G12" s="33">
        <f t="shared" si="0"/>
        <v>2303.8000000000002</v>
      </c>
      <c r="H12" s="30">
        <v>3</v>
      </c>
      <c r="I12" s="34">
        <v>3</v>
      </c>
      <c r="J12" s="41">
        <f t="shared" si="1"/>
        <v>767.93</v>
      </c>
      <c r="K12" s="35">
        <f t="shared" si="2"/>
        <v>64.792077705019864</v>
      </c>
      <c r="L12" s="36">
        <f t="shared" si="3"/>
        <v>8.437237470214716E-2</v>
      </c>
      <c r="M12" s="37">
        <f t="shared" si="4"/>
        <v>2303.79</v>
      </c>
    </row>
    <row r="13" spans="1:13" ht="22.5" customHeight="1" x14ac:dyDescent="0.25">
      <c r="A13" s="31">
        <v>6</v>
      </c>
      <c r="B13" s="31" t="s">
        <v>22</v>
      </c>
      <c r="C13" s="21" t="s">
        <v>31</v>
      </c>
      <c r="D13" s="39">
        <v>649.9</v>
      </c>
      <c r="E13" s="31">
        <v>700</v>
      </c>
      <c r="F13" s="32">
        <v>670</v>
      </c>
      <c r="G13" s="33">
        <f t="shared" si="0"/>
        <v>2019.9</v>
      </c>
      <c r="H13" s="30">
        <v>2</v>
      </c>
      <c r="I13" s="34">
        <v>3</v>
      </c>
      <c r="J13" s="41">
        <f t="shared" si="1"/>
        <v>673.3</v>
      </c>
      <c r="K13" s="35">
        <f t="shared" si="2"/>
        <v>25.212496901338444</v>
      </c>
      <c r="L13" s="36">
        <f t="shared" si="3"/>
        <v>3.7446156098824367E-2</v>
      </c>
      <c r="M13" s="37">
        <f t="shared" si="4"/>
        <v>1346.6</v>
      </c>
    </row>
    <row r="14" spans="1:13" ht="15.75" customHeight="1" x14ac:dyDescent="0.25">
      <c r="A14" s="31">
        <v>7</v>
      </c>
      <c r="B14" s="31" t="s">
        <v>36</v>
      </c>
      <c r="C14" s="21" t="s">
        <v>28</v>
      </c>
      <c r="D14" s="39">
        <v>146.52000000000001</v>
      </c>
      <c r="E14" s="31">
        <v>171.6</v>
      </c>
      <c r="F14" s="32">
        <v>163.19999999999999</v>
      </c>
      <c r="G14" s="33">
        <f t="shared" si="0"/>
        <v>481.32</v>
      </c>
      <c r="H14" s="30">
        <v>10</v>
      </c>
      <c r="I14" s="34">
        <v>3</v>
      </c>
      <c r="J14" s="41">
        <f t="shared" si="1"/>
        <v>160.44</v>
      </c>
      <c r="K14" s="35">
        <f t="shared" si="2"/>
        <v>12.765766721979521</v>
      </c>
      <c r="L14" s="36">
        <f t="shared" si="3"/>
        <v>7.9567232124030926E-2</v>
      </c>
      <c r="M14" s="37">
        <f t="shared" si="4"/>
        <v>1604.4</v>
      </c>
    </row>
    <row r="15" spans="1:13" ht="15.75" customHeight="1" x14ac:dyDescent="0.25">
      <c r="A15" s="31">
        <v>8</v>
      </c>
      <c r="B15" s="31" t="s">
        <v>23</v>
      </c>
      <c r="C15" s="21" t="s">
        <v>17</v>
      </c>
      <c r="D15" s="39">
        <v>1.91</v>
      </c>
      <c r="E15" s="31">
        <v>2.85</v>
      </c>
      <c r="F15" s="32">
        <v>2.6</v>
      </c>
      <c r="G15" s="33">
        <f t="shared" si="0"/>
        <v>7.3599999999999994</v>
      </c>
      <c r="H15" s="30">
        <v>200</v>
      </c>
      <c r="I15" s="34">
        <v>3</v>
      </c>
      <c r="J15" s="41">
        <f t="shared" si="1"/>
        <v>2.4500000000000002</v>
      </c>
      <c r="K15" s="35">
        <f t="shared" si="2"/>
        <v>0.48686069191641929</v>
      </c>
      <c r="L15" s="36">
        <f t="shared" si="3"/>
        <v>0.19871864976180378</v>
      </c>
      <c r="M15" s="37">
        <f t="shared" si="4"/>
        <v>490.00000000000006</v>
      </c>
    </row>
    <row r="16" spans="1:13" ht="15.75" customHeight="1" x14ac:dyDescent="0.25">
      <c r="A16" s="27">
        <v>9</v>
      </c>
      <c r="B16" s="27" t="s">
        <v>37</v>
      </c>
      <c r="C16" s="21" t="s">
        <v>17</v>
      </c>
      <c r="D16" s="39">
        <v>692.1</v>
      </c>
      <c r="E16" s="31">
        <v>685</v>
      </c>
      <c r="F16" s="32">
        <v>687</v>
      </c>
      <c r="G16" s="33">
        <f t="shared" si="0"/>
        <v>2064.1</v>
      </c>
      <c r="H16" s="30">
        <v>6</v>
      </c>
      <c r="I16" s="34">
        <v>3</v>
      </c>
      <c r="J16" s="41">
        <f t="shared" si="1"/>
        <v>688.03</v>
      </c>
      <c r="K16" s="35">
        <f t="shared" si="2"/>
        <v>3.6610563138708239</v>
      </c>
      <c r="L16" s="36">
        <f t="shared" si="3"/>
        <v>5.3210707583547581E-3</v>
      </c>
      <c r="M16" s="37">
        <f t="shared" si="4"/>
        <v>4128.18</v>
      </c>
    </row>
    <row r="17" spans="1:13" ht="15.75" customHeight="1" x14ac:dyDescent="0.25">
      <c r="A17" s="31">
        <v>10</v>
      </c>
      <c r="B17" s="31" t="s">
        <v>38</v>
      </c>
      <c r="C17" s="21" t="s">
        <v>17</v>
      </c>
      <c r="D17" s="39">
        <v>458.1</v>
      </c>
      <c r="E17" s="31">
        <v>379</v>
      </c>
      <c r="F17" s="32">
        <v>390</v>
      </c>
      <c r="G17" s="33">
        <f t="shared" si="0"/>
        <v>1227.0999999999999</v>
      </c>
      <c r="H17" s="30">
        <v>4</v>
      </c>
      <c r="I17" s="34">
        <v>3</v>
      </c>
      <c r="J17" s="41">
        <f t="shared" si="1"/>
        <v>409.03</v>
      </c>
      <c r="K17" s="35">
        <f t="shared" si="2"/>
        <v>42.847442553008165</v>
      </c>
      <c r="L17" s="36">
        <f t="shared" si="3"/>
        <v>0.10475378958269116</v>
      </c>
      <c r="M17" s="37">
        <f t="shared" si="4"/>
        <v>1636.12</v>
      </c>
    </row>
    <row r="18" spans="1:13" ht="24" customHeight="1" x14ac:dyDescent="0.25">
      <c r="A18" s="31">
        <v>11</v>
      </c>
      <c r="B18" s="31" t="s">
        <v>39</v>
      </c>
      <c r="C18" s="21" t="s">
        <v>17</v>
      </c>
      <c r="D18" s="39">
        <v>1161</v>
      </c>
      <c r="E18" s="31">
        <v>1949</v>
      </c>
      <c r="F18" s="32">
        <v>1200</v>
      </c>
      <c r="G18" s="33">
        <f t="shared" si="0"/>
        <v>4310</v>
      </c>
      <c r="H18" s="30">
        <v>2</v>
      </c>
      <c r="I18" s="34">
        <v>3</v>
      </c>
      <c r="J18" s="41">
        <f t="shared" si="1"/>
        <v>1436.67</v>
      </c>
      <c r="K18" s="35">
        <f t="shared" si="2"/>
        <v>444.12198024116469</v>
      </c>
      <c r="L18" s="36">
        <f t="shared" si="3"/>
        <v>0.3091329116924309</v>
      </c>
      <c r="M18" s="37">
        <f t="shared" si="4"/>
        <v>2873.34</v>
      </c>
    </row>
    <row r="19" spans="1:13" ht="8.25" customHeight="1" x14ac:dyDescent="0.25">
      <c r="A19" s="6"/>
      <c r="B19" s="6"/>
      <c r="C19" s="6"/>
      <c r="D19" s="7"/>
      <c r="E19" s="7"/>
      <c r="F19" s="7"/>
      <c r="G19" s="23"/>
      <c r="H19" s="7"/>
      <c r="I19" s="7"/>
      <c r="J19" s="24"/>
      <c r="K19" s="24"/>
      <c r="L19" s="25"/>
      <c r="M19" s="24"/>
    </row>
    <row r="20" spans="1:13" ht="27.75" customHeight="1" x14ac:dyDescent="0.25">
      <c r="A20" s="43" t="s">
        <v>18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17"/>
      <c r="M20" s="18">
        <f>SUM(M8:M19)</f>
        <v>47704.590000000011</v>
      </c>
    </row>
    <row r="21" spans="1:13" ht="15" customHeight="1" x14ac:dyDescent="0.25">
      <c r="A21" s="8"/>
      <c r="B21" s="8"/>
      <c r="C21" s="9"/>
      <c r="D21" s="8"/>
      <c r="E21" s="8"/>
      <c r="F21" s="8"/>
      <c r="G21" s="8"/>
      <c r="H21" s="8"/>
      <c r="I21" s="8"/>
      <c r="J21" s="19"/>
      <c r="K21" s="8"/>
      <c r="L21" s="8"/>
      <c r="M21" s="19"/>
    </row>
    <row r="22" spans="1:13" ht="15" customHeight="1" x14ac:dyDescent="0.25">
      <c r="A22" s="42" t="s">
        <v>29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</row>
    <row r="23" spans="1:13" ht="15.75" customHeight="1" x14ac:dyDescent="0.25"/>
    <row r="24" spans="1:13" ht="18" customHeight="1" x14ac:dyDescent="0.25"/>
    <row r="25" spans="1:13" ht="18" customHeight="1" x14ac:dyDescent="0.25"/>
    <row r="30" spans="1:13" ht="30" customHeight="1" x14ac:dyDescent="0.25"/>
    <row r="31" spans="1:13" ht="25.5" customHeight="1" x14ac:dyDescent="0.25"/>
    <row r="34" ht="28.5" customHeight="1" x14ac:dyDescent="0.25"/>
  </sheetData>
  <mergeCells count="13">
    <mergeCell ref="A1:M1"/>
    <mergeCell ref="A2:M2"/>
    <mergeCell ref="A3:M3"/>
    <mergeCell ref="A4:M4"/>
    <mergeCell ref="D5:G5"/>
    <mergeCell ref="J5:L5"/>
    <mergeCell ref="A22:M22"/>
    <mergeCell ref="A20:K20"/>
    <mergeCell ref="A5:A6"/>
    <mergeCell ref="B5:B6"/>
    <mergeCell ref="C5:C6"/>
    <mergeCell ref="H5:H6"/>
    <mergeCell ref="I5:I6"/>
  </mergeCells>
  <phoneticPr fontId="13" type="noConversion"/>
  <pageMargins left="0.39370078740157499" right="0.39370078740157499" top="0.59055118110236204" bottom="0.59055118110236204" header="0" footer="0"/>
  <pageSetup paperSize="9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ОБРАЗЕЦ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Валерия</dc:creator>
  <cp:lastModifiedBy>User</cp:lastModifiedBy>
  <dcterms:created xsi:type="dcterms:W3CDTF">2020-09-24T07:40:00Z</dcterms:created>
  <dcterms:modified xsi:type="dcterms:W3CDTF">2026-07-10T13:35:06Z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0F6790523BE642D5857AEEA6DC6D4F5B_12</vt:lpwstr>
  </property>
  <property fmtid="{D5CDD505-2E9C-101B-9397-08002B2CF9AE}" pid="3" name="KSOProductBuildVer">
    <vt:lpwstr>1049-12.2.0.21179</vt:lpwstr>
  </property>
</Properties>
</file>