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/>
  <xr:revisionPtr revIDLastSave="0" documentId="13_ncr:1_{0BEEB365-BE6F-4EC7-A9B8-03B4AADF69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1" l="1"/>
  <c r="K10" i="1"/>
  <c r="L10" i="1"/>
  <c r="H11" i="1"/>
  <c r="K11" i="1"/>
  <c r="L11" i="1"/>
  <c r="H12" i="1"/>
  <c r="K12" i="1"/>
  <c r="L12" i="1"/>
  <c r="H13" i="1"/>
  <c r="K13" i="1"/>
  <c r="N13" i="1" s="1"/>
  <c r="L13" i="1"/>
  <c r="H14" i="1"/>
  <c r="K14" i="1"/>
  <c r="N14" i="1" s="1"/>
  <c r="L14" i="1"/>
  <c r="M14" i="1" l="1"/>
  <c r="M11" i="1"/>
  <c r="M13" i="1"/>
  <c r="M12" i="1"/>
  <c r="N11" i="1"/>
  <c r="M10" i="1"/>
  <c r="N10" i="1"/>
  <c r="N12" i="1"/>
  <c r="H15" i="1"/>
  <c r="K9" i="1"/>
  <c r="N9" i="1" s="1"/>
  <c r="H8" i="1"/>
  <c r="L9" i="1" l="1"/>
  <c r="M9" i="1" s="1"/>
  <c r="K15" i="1"/>
  <c r="N15" i="1" s="1"/>
  <c r="L15" i="1"/>
  <c r="H9" i="1"/>
  <c r="L8" i="1"/>
  <c r="K8" i="1"/>
  <c r="N8" i="1" s="1"/>
  <c r="M15" i="1" l="1"/>
  <c r="M8" i="1"/>
  <c r="L7" i="1"/>
  <c r="K7" i="1"/>
  <c r="N7" i="1" s="1"/>
  <c r="N16" i="1" s="1"/>
  <c r="M7" i="1" l="1"/>
  <c r="H7" i="1"/>
</calcChain>
</file>

<file path=xl/sharedStrings.xml><?xml version="1.0" encoding="utf-8"?>
<sst xmlns="http://schemas.openxmlformats.org/spreadsheetml/2006/main" count="32" uniqueCount="32">
  <si>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</si>
  <si>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</si>
  <si>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</si>
  <si>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</si>
  <si>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</si>
  <si>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</si>
  <si>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</si>
  <si>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</si>
  <si>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</si>
  <si>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</si>
  <si>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</si>
  <si>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</si>
  <si>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</si>
  <si>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</si>
  <si>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</si>
  <si>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</si>
  <si>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</si>
  <si>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</si>
  <si>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</si>
  <si>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</si>
  <si>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n - кол-во значений, используемых в расчете</t>
  </si>
  <si>
    <r>
  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</t>
    </r>
    <r>
      <rPr>
        <b/>
        <sz val="11"/>
        <color indexed="8"/>
        <rFont val="Times New Roman"/>
        <family val="1"/>
        <charset val="204"/>
      </rPr>
      <t>метод сопоставимых рыночных цен (анализа рынка)</t>
    </r>
    <r>
      <rPr>
        <sz val="11"/>
        <color indexed="8"/>
        <rFont val="Times New Roman"/>
        <family val="1"/>
        <charset val="204"/>
      </rPr>
      <t>.
Расчет цены единицы товара произведен на основании информации о рыночных ценах и анализа полученных коммерческих предложений от поставщиков с учетом Постановления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
В соответствии с п. 3.7.1 Методических рекомендаций направлены запросы о предоставлении ценовой информации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Начальная (максимальная) цена контракта НМЦК рассчитана Заказчиком по формуле, определенной п. 3.21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 
не требуется.</t>
    </r>
  </si>
  <si>
    <t>УТВЕРЖДАЮ
Заведующий ГБДОУ детский сад № 140
Выборгского района Санкт-Петербурга
_________________ /М.В. Крюкова/
"___" ____________ 2026 г.</t>
  </si>
  <si>
    <t>Ручка канцелярская тип 2</t>
  </si>
  <si>
    <t>Карандаш чернографитный тип 1</t>
  </si>
  <si>
    <t>Пластилин для детского творчества тип 1</t>
  </si>
  <si>
    <t>Фломастер тип 3</t>
  </si>
  <si>
    <t>Карандаш цветной в твердой оболочке тип 1</t>
  </si>
  <si>
    <t>Набор карандашей цветных восковых (мелки) тип 2</t>
  </si>
  <si>
    <t>Скобы для степлера тип 1</t>
  </si>
  <si>
    <t>Скобы для степлера тип 3</t>
  </si>
  <si>
    <t>Маркер тип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</si>
</sst>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10" fontId="5" fillId="0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8" fillId="0" borderId="0" xfId="0" applyFont="1"/>
    <xf numFmtId="4" fontId="9" fillId="3" borderId="3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9" fontId="8" fillId="0" borderId="0" xfId="0" applyNumberFormat="1" applyFont="1"/>
    <xf numFmtId="2" fontId="8" fillId="0" borderId="0" xfId="0" applyNumberFormat="1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133351</xdr:colOff>
      <xdr:row>4</xdr:row>
      <xdr:rowOff>142876</xdr:rowOff>
    </xdr:from>
    <xdr:to>
      <xdr:col>7</xdr:col>
      <xdr:colOff>676275</xdr:colOff>
      <xdr:row>4</xdr:row>
      <xdr:rowOff>656050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62651" y="3057526"/>
          <a:ext cx="542924" cy="5131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4</xdr:row>
      <xdr:rowOff>276225</xdr:rowOff>
    </xdr:from>
    <xdr:to>
      <xdr:col>14</xdr:col>
      <xdr:colOff>9525</xdr:colOff>
      <xdr:row>5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349567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4</xdr:row>
      <xdr:rowOff>438150</xdr:rowOff>
    </xdr:from>
    <xdr:to>
      <xdr:col>11</xdr:col>
      <xdr:colOff>771525</xdr:colOff>
      <xdr:row>5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365760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4</xdr:row>
      <xdr:rowOff>609600</xdr:rowOff>
    </xdr:from>
    <xdr:to>
      <xdr:col>12</xdr:col>
      <xdr:colOff>1009650</xdr:colOff>
      <xdr:row>5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382905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5</xdr:row>
      <xdr:rowOff>95250</xdr:rowOff>
    </xdr:from>
    <xdr:to>
      <xdr:col>10</xdr:col>
      <xdr:colOff>628650</xdr:colOff>
      <xdr:row>5</xdr:row>
      <xdr:rowOff>469323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029575" y="3819525"/>
          <a:ext cx="257175" cy="374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3</xdr:row>
      <xdr:rowOff>28575</xdr:rowOff>
    </xdr:from>
    <xdr:to>
      <xdr:col>13</xdr:col>
      <xdr:colOff>514350</xdr:colOff>
      <xdr:row>3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269557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15</xdr:row>
      <xdr:rowOff>9525</xdr:rowOff>
    </xdr:from>
    <xdr:to>
      <xdr:col>12</xdr:col>
      <xdr:colOff>838200</xdr:colOff>
      <xdr:row>16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6248400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"/>
  <sheetViews>
    <sheetView tabSelected="1" topLeftCell="A4" workbookViewId="0">
      <selection activeCell="E14" sqref="E14"/>
    </sheetView>
  </sheetViews>
  <sheetFormatPr defaultRowHeight="15" x14ac:dyDescent="0.25"/>
  <cols>
    <col min="1" max="1" width="6.85546875" style="19" customWidth="1"/>
    <col min="2" max="2" width="28" style="19" customWidth="1"/>
    <col min="3" max="5" width="11.140625" style="19" customWidth="1"/>
    <col min="6" max="7" width="7.85546875" style="19" customWidth="1"/>
    <col min="8" max="8" width="12.5703125" style="19" customWidth="1"/>
    <col min="9" max="10" width="9.140625" style="19"/>
    <col min="11" max="11" width="14.5703125" style="19" customWidth="1"/>
    <col min="12" max="12" width="12.5703125" style="19" customWidth="1"/>
    <col min="13" max="13" width="16.5703125" style="19" customWidth="1"/>
    <col min="14" max="14" width="14.85546875" style="19" customWidth="1"/>
    <col min="15" max="16384" width="9.140625" style="19"/>
  </cols>
  <sheetData>
    <row r="1" spans="1:15" ht="79.5" customHeight="1" x14ac:dyDescent="0.25">
      <c r="L1" s="26" t="s">
        <v>22</v>
      </c>
      <c r="M1" s="27"/>
      <c r="N1" s="27"/>
    </row>
    <row r="2" spans="1:15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5" ht="225" customHeight="1" x14ac:dyDescent="0.25">
      <c r="A3" s="29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5" ht="43.5" customHeight="1" x14ac:dyDescent="0.25">
      <c r="A4" s="33" t="s">
        <v>1</v>
      </c>
      <c r="B4" s="35" t="s">
        <v>2</v>
      </c>
      <c r="C4" s="37" t="s">
        <v>3</v>
      </c>
      <c r="D4" s="38"/>
      <c r="E4" s="38"/>
      <c r="F4" s="38"/>
      <c r="G4" s="38"/>
      <c r="H4" s="39"/>
      <c r="I4" s="35" t="s">
        <v>4</v>
      </c>
      <c r="J4" s="35" t="s">
        <v>20</v>
      </c>
      <c r="K4" s="41" t="s">
        <v>5</v>
      </c>
      <c r="L4" s="41"/>
      <c r="M4" s="41"/>
      <c r="N4" s="10" t="s">
        <v>17</v>
      </c>
    </row>
    <row r="5" spans="1:15" ht="63.75" x14ac:dyDescent="0.25">
      <c r="A5" s="34"/>
      <c r="B5" s="36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5"/>
      <c r="I5" s="40"/>
      <c r="J5" s="40"/>
      <c r="K5" s="1" t="s">
        <v>11</v>
      </c>
      <c r="L5" s="2" t="s">
        <v>12</v>
      </c>
      <c r="M5" s="11" t="s">
        <v>19</v>
      </c>
      <c r="N5" s="9"/>
    </row>
    <row r="6" spans="1:15" ht="54" x14ac:dyDescent="0.25">
      <c r="A6" s="3">
        <v>1</v>
      </c>
      <c r="B6" s="8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 t="s">
        <v>13</v>
      </c>
      <c r="I6" s="3">
        <v>9</v>
      </c>
      <c r="J6" s="3" t="s">
        <v>14</v>
      </c>
      <c r="K6" s="4" t="s">
        <v>15</v>
      </c>
      <c r="L6" s="4">
        <v>12</v>
      </c>
      <c r="M6" s="4">
        <v>13</v>
      </c>
      <c r="N6" s="3" t="s">
        <v>18</v>
      </c>
    </row>
    <row r="7" spans="1:15" x14ac:dyDescent="0.25">
      <c r="A7" s="14">
        <v>1</v>
      </c>
      <c r="B7" s="22" t="s">
        <v>23</v>
      </c>
      <c r="C7" s="42">
        <v>16.91</v>
      </c>
      <c r="D7" s="20">
        <v>17.760000000000002</v>
      </c>
      <c r="E7" s="20">
        <v>19.28</v>
      </c>
      <c r="F7" s="3"/>
      <c r="G7" s="3"/>
      <c r="H7" s="16">
        <f>C7+D7+E7+F7+G7</f>
        <v>53.95</v>
      </c>
      <c r="I7" s="17">
        <v>100</v>
      </c>
      <c r="J7" s="3">
        <v>3</v>
      </c>
      <c r="K7" s="5">
        <f>ROUND((C7+D7+E7+F7+G7)/J7,2)</f>
        <v>17.98</v>
      </c>
      <c r="L7" s="5">
        <f>STDEV(C7:G7)</f>
        <v>1.2006803626833138</v>
      </c>
      <c r="M7" s="6">
        <f>L7/K7</f>
        <v>6.6778663108081962E-2</v>
      </c>
      <c r="N7" s="7">
        <f>ROUND(I7*K7,2)</f>
        <v>1798</v>
      </c>
      <c r="O7" s="25"/>
    </row>
    <row r="8" spans="1:15" ht="25.5" x14ac:dyDescent="0.25">
      <c r="A8" s="14">
        <v>2</v>
      </c>
      <c r="B8" s="22" t="s">
        <v>24</v>
      </c>
      <c r="C8" s="42">
        <v>17.77</v>
      </c>
      <c r="D8" s="20">
        <v>18.66</v>
      </c>
      <c r="E8" s="20">
        <v>20.260000000000002</v>
      </c>
      <c r="F8" s="3"/>
      <c r="G8" s="3"/>
      <c r="H8" s="21">
        <f t="shared" ref="H8:H15" si="0">C8+D8+E8+F8+G8</f>
        <v>56.69</v>
      </c>
      <c r="I8" s="17">
        <v>360</v>
      </c>
      <c r="J8" s="3">
        <v>3</v>
      </c>
      <c r="K8" s="5">
        <f>ROUND((C8+D8+E8+F8+G8)/J8,2)</f>
        <v>18.899999999999999</v>
      </c>
      <c r="L8" s="5">
        <f>STDEV(C8:G8)</f>
        <v>1.2617580327992115</v>
      </c>
      <c r="M8" s="6">
        <f>L8/K8</f>
        <v>6.6759684275090561E-2</v>
      </c>
      <c r="N8" s="7">
        <f>ROUND(I8*K8,2)</f>
        <v>6804</v>
      </c>
      <c r="O8" s="25"/>
    </row>
    <row r="9" spans="1:15" ht="25.5" x14ac:dyDescent="0.25">
      <c r="A9" s="14">
        <v>3</v>
      </c>
      <c r="B9" s="22" t="s">
        <v>25</v>
      </c>
      <c r="C9" s="42">
        <v>116.65</v>
      </c>
      <c r="D9" s="20">
        <v>122.48</v>
      </c>
      <c r="E9" s="20">
        <v>132.97999999999999</v>
      </c>
      <c r="F9" s="3"/>
      <c r="G9" s="3"/>
      <c r="H9" s="21">
        <f t="shared" si="0"/>
        <v>372.11</v>
      </c>
      <c r="I9" s="17">
        <v>320</v>
      </c>
      <c r="J9" s="3">
        <v>3</v>
      </c>
      <c r="K9" s="5">
        <f t="shared" ref="K9:K15" si="1">ROUND((C9+D9+E9+F9+G9)/J9,2)</f>
        <v>124.04</v>
      </c>
      <c r="L9" s="5">
        <f t="shared" ref="L9:L15" si="2">STDEV(C9:G9)</f>
        <v>8.2755442922706415</v>
      </c>
      <c r="M9" s="6">
        <f t="shared" ref="M9:M15" si="3">L9/K9</f>
        <v>6.671673889286231E-2</v>
      </c>
      <c r="N9" s="7">
        <f t="shared" ref="N9:N15" si="4">ROUND(I9*K9,2)</f>
        <v>39692.800000000003</v>
      </c>
      <c r="O9" s="25"/>
    </row>
    <row r="10" spans="1:15" x14ac:dyDescent="0.25">
      <c r="A10" s="14">
        <v>4</v>
      </c>
      <c r="B10" s="22" t="s">
        <v>26</v>
      </c>
      <c r="C10" s="42">
        <v>251.07000000000002</v>
      </c>
      <c r="D10" s="20">
        <v>263.62</v>
      </c>
      <c r="E10" s="20">
        <v>286.22000000000003</v>
      </c>
      <c r="F10" s="3"/>
      <c r="G10" s="3"/>
      <c r="H10" s="23">
        <f t="shared" ref="H10:H14" si="5">C10+D10+E10+F10+G10</f>
        <v>800.91000000000008</v>
      </c>
      <c r="I10" s="17">
        <v>18</v>
      </c>
      <c r="J10" s="3">
        <v>3</v>
      </c>
      <c r="K10" s="5">
        <f t="shared" ref="K10:K14" si="6">ROUND((C10+D10+E10+F10+G10)/J10,2)</f>
        <v>266.97000000000003</v>
      </c>
      <c r="L10" s="5">
        <f t="shared" ref="L10:L14" si="7">STDEV(C10:G10)</f>
        <v>17.812846487858142</v>
      </c>
      <c r="M10" s="6">
        <f t="shared" ref="M10:M14" si="8">L10/K10</f>
        <v>6.6722277738540434E-2</v>
      </c>
      <c r="N10" s="7">
        <f t="shared" ref="N10:N14" si="9">ROUND(I10*K10,2)</f>
        <v>4805.46</v>
      </c>
      <c r="O10" s="25"/>
    </row>
    <row r="11" spans="1:15" ht="25.5" x14ac:dyDescent="0.25">
      <c r="A11" s="14">
        <v>5</v>
      </c>
      <c r="B11" s="22" t="s">
        <v>27</v>
      </c>
      <c r="C11" s="42">
        <v>163.56</v>
      </c>
      <c r="D11" s="20">
        <v>171.74</v>
      </c>
      <c r="E11" s="20">
        <v>186.46</v>
      </c>
      <c r="F11" s="3"/>
      <c r="G11" s="3"/>
      <c r="H11" s="23">
        <f t="shared" si="5"/>
        <v>521.76</v>
      </c>
      <c r="I11" s="17">
        <v>160</v>
      </c>
      <c r="J11" s="3">
        <v>3</v>
      </c>
      <c r="K11" s="5">
        <f t="shared" si="6"/>
        <v>173.92</v>
      </c>
      <c r="L11" s="5">
        <f t="shared" si="7"/>
        <v>11.604602535201284</v>
      </c>
      <c r="M11" s="6">
        <f t="shared" si="8"/>
        <v>6.6723795625582366E-2</v>
      </c>
      <c r="N11" s="7">
        <f t="shared" si="9"/>
        <v>27827.200000000001</v>
      </c>
      <c r="O11" s="25"/>
    </row>
    <row r="12" spans="1:15" ht="25.5" x14ac:dyDescent="0.25">
      <c r="A12" s="14">
        <v>6</v>
      </c>
      <c r="B12" s="22" t="s">
        <v>28</v>
      </c>
      <c r="C12" s="42">
        <v>90.49</v>
      </c>
      <c r="D12" s="20">
        <v>95.01</v>
      </c>
      <c r="E12" s="20">
        <v>103.16</v>
      </c>
      <c r="F12" s="3"/>
      <c r="G12" s="3"/>
      <c r="H12" s="23">
        <f t="shared" si="5"/>
        <v>288.65999999999997</v>
      </c>
      <c r="I12" s="17">
        <v>60</v>
      </c>
      <c r="J12" s="3">
        <v>3</v>
      </c>
      <c r="K12" s="5">
        <f t="shared" si="6"/>
        <v>96.22</v>
      </c>
      <c r="L12" s="5">
        <f t="shared" si="7"/>
        <v>6.4210824632611594</v>
      </c>
      <c r="M12" s="6">
        <f t="shared" si="8"/>
        <v>6.6733345076503428E-2</v>
      </c>
      <c r="N12" s="7">
        <f t="shared" si="9"/>
        <v>5773.2</v>
      </c>
      <c r="O12" s="25"/>
    </row>
    <row r="13" spans="1:15" x14ac:dyDescent="0.25">
      <c r="A13" s="14">
        <v>7</v>
      </c>
      <c r="B13" s="22" t="s">
        <v>29</v>
      </c>
      <c r="C13" s="42">
        <v>24.93</v>
      </c>
      <c r="D13" s="20">
        <v>25.56</v>
      </c>
      <c r="E13" s="20">
        <v>27.42</v>
      </c>
      <c r="F13" s="3"/>
      <c r="G13" s="3"/>
      <c r="H13" s="23">
        <f t="shared" si="5"/>
        <v>77.91</v>
      </c>
      <c r="I13" s="17">
        <v>100</v>
      </c>
      <c r="J13" s="3">
        <v>3</v>
      </c>
      <c r="K13" s="5">
        <f t="shared" si="6"/>
        <v>25.97</v>
      </c>
      <c r="L13" s="5">
        <f t="shared" si="7"/>
        <v>1.2946428078817735</v>
      </c>
      <c r="M13" s="6">
        <f t="shared" si="8"/>
        <v>4.9851475082086004E-2</v>
      </c>
      <c r="N13" s="7">
        <f t="shared" si="9"/>
        <v>2597</v>
      </c>
      <c r="O13" s="25"/>
    </row>
    <row r="14" spans="1:15" x14ac:dyDescent="0.25">
      <c r="A14" s="14">
        <v>8</v>
      </c>
      <c r="B14" s="22" t="s">
        <v>30</v>
      </c>
      <c r="C14" s="42">
        <v>49.61</v>
      </c>
      <c r="D14" s="20">
        <v>52.09</v>
      </c>
      <c r="E14" s="20">
        <v>56.56</v>
      </c>
      <c r="F14" s="3"/>
      <c r="G14" s="3"/>
      <c r="H14" s="23">
        <f t="shared" si="5"/>
        <v>158.26</v>
      </c>
      <c r="I14" s="17">
        <v>50</v>
      </c>
      <c r="J14" s="3">
        <v>3</v>
      </c>
      <c r="K14" s="5">
        <f t="shared" si="6"/>
        <v>52.75</v>
      </c>
      <c r="L14" s="5">
        <f t="shared" si="7"/>
        <v>3.5221631610891255</v>
      </c>
      <c r="M14" s="6">
        <f t="shared" si="8"/>
        <v>6.6770865613063987E-2</v>
      </c>
      <c r="N14" s="7">
        <f t="shared" si="9"/>
        <v>2637.5</v>
      </c>
      <c r="O14" s="25"/>
    </row>
    <row r="15" spans="1:15" x14ac:dyDescent="0.25">
      <c r="A15" s="14">
        <v>9</v>
      </c>
      <c r="B15" s="22" t="s">
        <v>31</v>
      </c>
      <c r="C15" s="42">
        <v>120.94</v>
      </c>
      <c r="D15" s="20">
        <v>126.99</v>
      </c>
      <c r="E15" s="20">
        <v>137.87</v>
      </c>
      <c r="F15" s="3"/>
      <c r="G15" s="3"/>
      <c r="H15" s="21">
        <f t="shared" si="0"/>
        <v>385.8</v>
      </c>
      <c r="I15" s="17">
        <v>15</v>
      </c>
      <c r="J15" s="3">
        <v>3</v>
      </c>
      <c r="K15" s="5">
        <f t="shared" si="1"/>
        <v>128.6</v>
      </c>
      <c r="L15" s="5">
        <f t="shared" si="2"/>
        <v>8.5790617202582276</v>
      </c>
      <c r="M15" s="6">
        <f t="shared" si="3"/>
        <v>6.6711210888477673E-2</v>
      </c>
      <c r="N15" s="7">
        <f t="shared" si="4"/>
        <v>1929</v>
      </c>
      <c r="O15" s="25"/>
    </row>
    <row r="16" spans="1:15" x14ac:dyDescent="0.25">
      <c r="A16" s="30" t="s">
        <v>16</v>
      </c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18"/>
      <c r="N16" s="13">
        <f>SUM(N7:N15)</f>
        <v>93864.16</v>
      </c>
      <c r="O16" s="24"/>
    </row>
  </sheetData>
  <mergeCells count="10">
    <mergeCell ref="L1:N1"/>
    <mergeCell ref="A2:N2"/>
    <mergeCell ref="A3:N3"/>
    <mergeCell ref="A16:L16"/>
    <mergeCell ref="A4:A5"/>
    <mergeCell ref="B4:B5"/>
    <mergeCell ref="C4:H4"/>
    <mergeCell ref="I4:I5"/>
    <mergeCell ref="J4:J5"/>
    <mergeCell ref="K4:M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4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2023-12-27T08:44:58Z</cp:lastPrinted>
  <dcterms:created xsi:type="dcterms:W3CDTF">2015-06-05T18:19:34Z</dcterms:created>
  <dcterms:modified xsi:type="dcterms:W3CDTF">2026-07-13T09:22:56Z</dcterms:modified>
</cp:coreProperties>
</file>