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0F30C0EE-3D4F-4136-BC5A-16504540D2AF}" xr6:coauthVersionLast="45" xr6:coauthVersionMax="45" xr10:uidLastSave="{00000000-0000-0000-0000-000000000000}"/>
  <bookViews>
    <workbookView xWindow="780" yWindow="780" windowWidth="28800" windowHeight="1534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2" i="1" l="1"/>
  <c r="J12" i="1"/>
  <c r="O12" i="1" s="1"/>
  <c r="K11" i="1"/>
  <c r="J11" i="1"/>
  <c r="O11" i="1" s="1"/>
  <c r="K10" i="1"/>
  <c r="J10" i="1"/>
  <c r="O10" i="1" s="1"/>
  <c r="K9" i="1"/>
  <c r="J9" i="1"/>
  <c r="O9" i="1" s="1"/>
  <c r="K8" i="1"/>
  <c r="J8" i="1"/>
  <c r="O8" i="1" s="1"/>
  <c r="K6" i="1"/>
  <c r="J6" i="1"/>
  <c r="N6" i="1" s="1"/>
  <c r="K7" i="1"/>
  <c r="J7" i="1"/>
  <c r="O7" i="1" s="1"/>
  <c r="L9" i="1" l="1"/>
  <c r="L12" i="1"/>
  <c r="L11" i="1"/>
  <c r="L10" i="1"/>
  <c r="L8" i="1"/>
  <c r="L7" i="1"/>
  <c r="L6" i="1"/>
  <c r="M12" i="1"/>
  <c r="P12" i="1" s="1"/>
  <c r="N12" i="1"/>
  <c r="M11" i="1"/>
  <c r="P11" i="1" s="1"/>
  <c r="N11" i="1"/>
  <c r="M10" i="1"/>
  <c r="P10" i="1" s="1"/>
  <c r="N10" i="1"/>
  <c r="M9" i="1"/>
  <c r="P9" i="1" s="1"/>
  <c r="N9" i="1"/>
  <c r="M8" i="1"/>
  <c r="P8" i="1" s="1"/>
  <c r="N8" i="1"/>
  <c r="O6" i="1"/>
  <c r="M6" i="1"/>
  <c r="P6" i="1" s="1"/>
  <c r="M7" i="1"/>
  <c r="P7" i="1" s="1"/>
  <c r="N7" i="1"/>
  <c r="J5" i="1" l="1"/>
  <c r="K5" i="1" l="1"/>
  <c r="O5" i="1"/>
  <c r="L5" i="1" l="1"/>
  <c r="M5" i="1"/>
  <c r="P5" i="1" s="1"/>
  <c r="P13" i="1" s="1"/>
  <c r="N5" i="1"/>
</calcChain>
</file>

<file path=xl/sharedStrings.xml><?xml version="1.0" encoding="utf-8"?>
<sst xmlns="http://schemas.openxmlformats.org/spreadsheetml/2006/main" count="57" uniqueCount="36">
  <si>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</si>
  <si>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</si>
  <si>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</si>
  <si>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</si>
  <si>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</si>
  <si>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</si>
  <si>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</si>
  <si>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</si>
  <si>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</si>
  <si>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</si>
  <si>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</si>
  <si>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</si>
  <si>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</si>
  <si>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</si>
  <si>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</si>
  <si>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 xml:space="preserve"> ОБОСНОВАНИЕ НАЧАЛЬНОЙ (МАКСИМАЛЬНОЙ) ЦЕНЫ ДОГОВОРА </t>
  </si>
  <si>
    <t>Номер источника ценовой информации (ИЦИ №i) и цена единицы товара, работы, услуги, представленная i-тым ИЦИ (Цi), руб.</t>
  </si>
  <si>
    <t>Начальная (максимальная) цена контракта (договора) определяется и обосновывается Заказчиком посредством применения метода сопоставимых рыночных цен (анализа рынка), согласно Приказа Минэкономразвития России от 02.10.2013 № 567 и статьей 22 ФЗ № 44.</t>
  </si>
  <si>
    <t>Объем</t>
  </si>
  <si>
    <t>Наименование</t>
  </si>
  <si>
    <t>крючки брючные прошивные 6 уп по 144 (864 шт)</t>
  </si>
  <si>
    <t>крючки брючные прошивные 6 уп по 50 (300 шт)</t>
  </si>
  <si>
    <t>булавки портновские 4 упак. (4000 шт)</t>
  </si>
  <si>
    <t>лента нитепрошивная клеевая по долевой 6 рул. (300м)</t>
  </si>
  <si>
    <t xml:space="preserve">паутинка клеевая 4 рул. (400м) </t>
  </si>
  <si>
    <t>вспарыватель большой 4 уп. по 5 (20 шт.)</t>
  </si>
  <si>
    <t>нитки швейные армированныек, 35 ЛЛ</t>
  </si>
  <si>
    <t>упаковка</t>
  </si>
  <si>
    <t>рулон</t>
  </si>
  <si>
    <t>Итого:</t>
  </si>
  <si>
    <t>штука</t>
  </si>
  <si>
    <t>Ведущий специалист по закупкам:   Е.В. Пузикова</t>
  </si>
  <si>
    <t xml:space="preserve">В результате проведенного исследования  НМЦД составила 13 412,92 рублей.  </t>
  </si>
  <si>
    <t>Вх. № 322 от 07.07.2026</t>
  </si>
  <si>
    <t>Вх. № 323 от 07.07.2026</t>
  </si>
  <si>
    <t>Вх. № 324 от 07.07.2026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</si>
</sst>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6" fillId="0" borderId="0" xfId="0" applyFont="1"/>
    <xf numFmtId="2" fontId="0" fillId="0" borderId="0" xfId="0" applyNumberFormat="1"/>
    <xf numFmtId="1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/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3</xdr:row>
      <xdr:rowOff>952500</xdr:rowOff>
    </xdr:from>
    <xdr:to>
      <xdr:col>12</xdr:col>
      <xdr:colOff>0</xdr:colOff>
      <xdr:row>3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1019175</xdr:colOff>
      <xdr:row>3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3</xdr:row>
      <xdr:rowOff>1600200</xdr:rowOff>
    </xdr:from>
    <xdr:to>
      <xdr:col>12</xdr:col>
      <xdr:colOff>1447800</xdr:colOff>
      <xdr:row>3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266700</xdr:colOff>
      <xdr:row>3</xdr:row>
      <xdr:rowOff>1400175</xdr:rowOff>
    </xdr:from>
    <xdr:to>
      <xdr:col>12</xdr:col>
      <xdr:colOff>419100</xdr:colOff>
      <xdr:row>3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"/>
  <sheetViews>
    <sheetView tabSelected="1" zoomScale="115" zoomScaleNormal="115" workbookViewId="0">
      <selection activeCell="G17" sqref="G17"/>
    </sheetView>
  </sheetViews>
  <sheetFormatPr defaultRowHeight="15" x14ac:dyDescent="0.25"/>
  <cols>
    <col min="2" max="2" width="20.28515625" bestFit="1" customWidth="1"/>
    <col min="5" max="7" width="11.42578125" customWidth="1"/>
    <col min="8" max="8" width="10" customWidth="1"/>
    <col min="10" max="10" width="10.7109375" customWidth="1"/>
    <col min="11" max="11" width="17.42578125" customWidth="1"/>
    <col min="12" max="12" width="16.42578125" customWidth="1"/>
    <col min="13" max="13" width="24.28515625" customWidth="1"/>
    <col min="14" max="14" width="10.28515625" customWidth="1"/>
    <col min="15" max="15" width="10.42578125" customWidth="1"/>
    <col min="16" max="16" width="16" customWidth="1"/>
    <col min="17" max="18" width="10.5703125" bestFit="1" customWidth="1"/>
  </cols>
  <sheetData>
    <row r="1" spans="1:19" ht="41.25" customHeight="1" x14ac:dyDescent="0.25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9" ht="41.25" customHeight="1" x14ac:dyDescent="0.25">
      <c r="A2" s="20" t="s">
        <v>17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9" ht="51" customHeight="1" x14ac:dyDescent="0.25">
      <c r="A3" s="22" t="s">
        <v>0</v>
      </c>
      <c r="B3" s="22" t="s">
        <v>19</v>
      </c>
      <c r="C3" s="22" t="s">
        <v>1</v>
      </c>
      <c r="D3" s="22" t="s">
        <v>18</v>
      </c>
      <c r="E3" s="22" t="s">
        <v>16</v>
      </c>
      <c r="F3" s="22"/>
      <c r="G3" s="22"/>
      <c r="H3" s="22" t="s">
        <v>2</v>
      </c>
      <c r="I3" s="22"/>
      <c r="J3" s="24" t="s">
        <v>3</v>
      </c>
      <c r="K3" s="24"/>
      <c r="L3" s="24"/>
      <c r="M3" s="25" t="s">
        <v>4</v>
      </c>
      <c r="N3" s="25"/>
      <c r="O3" s="25"/>
      <c r="P3" s="25"/>
    </row>
    <row r="4" spans="1:19" ht="150" customHeight="1" x14ac:dyDescent="0.25">
      <c r="A4" s="22"/>
      <c r="B4" s="23"/>
      <c r="C4" s="22"/>
      <c r="D4" s="22"/>
      <c r="E4" s="15" t="s">
        <v>33</v>
      </c>
      <c r="F4" s="15" t="s">
        <v>34</v>
      </c>
      <c r="G4" s="15" t="s">
        <v>35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</row>
    <row r="5" spans="1:19" ht="45" x14ac:dyDescent="0.25">
      <c r="A5" s="6">
        <v>1</v>
      </c>
      <c r="B5" s="5" t="s">
        <v>20</v>
      </c>
      <c r="C5" s="7" t="s">
        <v>27</v>
      </c>
      <c r="D5" s="4">
        <v>6</v>
      </c>
      <c r="E5" s="8">
        <v>396</v>
      </c>
      <c r="F5" s="8">
        <v>514.08000000000004</v>
      </c>
      <c r="G5" s="8">
        <v>528</v>
      </c>
      <c r="H5" s="14" t="s">
        <v>14</v>
      </c>
      <c r="I5" s="14" t="s">
        <v>14</v>
      </c>
      <c r="J5" s="9">
        <f t="shared" ref="J5:J12" si="0">ROUND(AVERAGE(E5:G5),2)</f>
        <v>479.36</v>
      </c>
      <c r="K5" s="10">
        <f t="shared" ref="K5:K12" si="1">SQRT(VAR(E5:G5))</f>
        <v>72.526607531306084</v>
      </c>
      <c r="L5" s="11">
        <f t="shared" ref="L5:L12" si="2">K5/J5*100</f>
        <v>15.129883079795162</v>
      </c>
      <c r="M5" s="9">
        <f t="shared" ref="M5:M12" si="3">D5*J5</f>
        <v>2876.16</v>
      </c>
      <c r="N5" s="9">
        <f t="shared" ref="N5:N12" si="4">J5</f>
        <v>479.36</v>
      </c>
      <c r="O5" s="12">
        <f t="shared" ref="O5:O12" si="5">J5</f>
        <v>479.36</v>
      </c>
      <c r="P5" s="13">
        <f t="shared" ref="P5:P12" si="6">M5</f>
        <v>2876.16</v>
      </c>
      <c r="Q5" s="3"/>
      <c r="R5" s="3"/>
      <c r="S5" s="3"/>
    </row>
    <row r="6" spans="1:19" ht="45" x14ac:dyDescent="0.25">
      <c r="A6" s="6">
        <v>2</v>
      </c>
      <c r="B6" s="5" t="s">
        <v>21</v>
      </c>
      <c r="C6" s="7" t="s">
        <v>27</v>
      </c>
      <c r="D6" s="4">
        <v>6</v>
      </c>
      <c r="E6" s="16">
        <v>607.5</v>
      </c>
      <c r="F6" s="16">
        <v>625</v>
      </c>
      <c r="G6" s="16">
        <v>465.5</v>
      </c>
      <c r="H6" s="14" t="s">
        <v>14</v>
      </c>
      <c r="I6" s="14" t="s">
        <v>14</v>
      </c>
      <c r="J6" s="9">
        <f t="shared" si="0"/>
        <v>566</v>
      </c>
      <c r="K6" s="10">
        <f t="shared" si="1"/>
        <v>87.474281934749257</v>
      </c>
      <c r="L6" s="11">
        <f t="shared" si="2"/>
        <v>15.454820129814356</v>
      </c>
      <c r="M6" s="9">
        <f t="shared" si="3"/>
        <v>3396</v>
      </c>
      <c r="N6" s="9">
        <f t="shared" si="4"/>
        <v>566</v>
      </c>
      <c r="O6" s="12">
        <f t="shared" si="5"/>
        <v>566</v>
      </c>
      <c r="P6" s="13">
        <f t="shared" si="6"/>
        <v>3396</v>
      </c>
      <c r="Q6" s="3"/>
      <c r="R6" s="3"/>
      <c r="S6" s="3"/>
    </row>
    <row r="7" spans="1:19" ht="30" x14ac:dyDescent="0.25">
      <c r="A7" s="6">
        <v>3</v>
      </c>
      <c r="B7" s="5" t="s">
        <v>22</v>
      </c>
      <c r="C7" s="7" t="s">
        <v>27</v>
      </c>
      <c r="D7" s="4">
        <v>4</v>
      </c>
      <c r="E7" s="16">
        <v>583.38</v>
      </c>
      <c r="F7" s="16">
        <v>544.5</v>
      </c>
      <c r="G7" s="16">
        <v>510</v>
      </c>
      <c r="H7" s="14" t="s">
        <v>14</v>
      </c>
      <c r="I7" s="14" t="s">
        <v>14</v>
      </c>
      <c r="J7" s="9">
        <f t="shared" si="0"/>
        <v>545.96</v>
      </c>
      <c r="K7" s="10">
        <f t="shared" si="1"/>
        <v>36.711780125730762</v>
      </c>
      <c r="L7" s="11">
        <f t="shared" si="2"/>
        <v>6.7242618737143305</v>
      </c>
      <c r="M7" s="9">
        <f t="shared" si="3"/>
        <v>2183.84</v>
      </c>
      <c r="N7" s="9">
        <f t="shared" si="4"/>
        <v>545.96</v>
      </c>
      <c r="O7" s="12">
        <f t="shared" si="5"/>
        <v>545.96</v>
      </c>
      <c r="P7" s="13">
        <f t="shared" si="6"/>
        <v>2183.84</v>
      </c>
      <c r="Q7" s="3"/>
      <c r="R7" s="3"/>
      <c r="S7" s="3"/>
    </row>
    <row r="8" spans="1:19" ht="45" x14ac:dyDescent="0.25">
      <c r="A8" s="6">
        <v>4</v>
      </c>
      <c r="B8" s="5" t="s">
        <v>23</v>
      </c>
      <c r="C8" s="7" t="s">
        <v>28</v>
      </c>
      <c r="D8" s="4">
        <v>6</v>
      </c>
      <c r="E8" s="16">
        <v>92.9</v>
      </c>
      <c r="F8" s="16">
        <v>84.85</v>
      </c>
      <c r="G8" s="8">
        <v>99.79</v>
      </c>
      <c r="H8" s="14" t="s">
        <v>14</v>
      </c>
      <c r="I8" s="14" t="s">
        <v>14</v>
      </c>
      <c r="J8" s="9">
        <f t="shared" si="0"/>
        <v>92.51</v>
      </c>
      <c r="K8" s="10">
        <f t="shared" si="1"/>
        <v>7.4775018109883078</v>
      </c>
      <c r="L8" s="11">
        <f t="shared" si="2"/>
        <v>8.0829119132940299</v>
      </c>
      <c r="M8" s="9">
        <f t="shared" si="3"/>
        <v>555.06000000000006</v>
      </c>
      <c r="N8" s="9">
        <f t="shared" si="4"/>
        <v>92.51</v>
      </c>
      <c r="O8" s="12">
        <f t="shared" si="5"/>
        <v>92.51</v>
      </c>
      <c r="P8" s="13">
        <f t="shared" si="6"/>
        <v>555.06000000000006</v>
      </c>
      <c r="Q8" s="3"/>
      <c r="R8" s="3"/>
      <c r="S8" s="3"/>
    </row>
    <row r="9" spans="1:19" ht="45" x14ac:dyDescent="0.25">
      <c r="A9" s="6">
        <v>5</v>
      </c>
      <c r="B9" s="5" t="s">
        <v>23</v>
      </c>
      <c r="C9" s="7" t="s">
        <v>28</v>
      </c>
      <c r="D9" s="4">
        <v>6</v>
      </c>
      <c r="E9" s="16">
        <v>92.9</v>
      </c>
      <c r="F9" s="16">
        <v>84.85</v>
      </c>
      <c r="G9" s="16">
        <v>99.79</v>
      </c>
      <c r="H9" s="14" t="s">
        <v>14</v>
      </c>
      <c r="I9" s="14" t="s">
        <v>14</v>
      </c>
      <c r="J9" s="9">
        <f t="shared" si="0"/>
        <v>92.51</v>
      </c>
      <c r="K9" s="10">
        <f t="shared" si="1"/>
        <v>7.4775018109883078</v>
      </c>
      <c r="L9" s="11">
        <f t="shared" si="2"/>
        <v>8.0829119132940299</v>
      </c>
      <c r="M9" s="9">
        <f t="shared" si="3"/>
        <v>555.06000000000006</v>
      </c>
      <c r="N9" s="9">
        <f t="shared" si="4"/>
        <v>92.51</v>
      </c>
      <c r="O9" s="12">
        <f t="shared" si="5"/>
        <v>92.51</v>
      </c>
      <c r="P9" s="13">
        <f t="shared" si="6"/>
        <v>555.06000000000006</v>
      </c>
      <c r="Q9" s="3"/>
      <c r="R9" s="3"/>
      <c r="S9" s="3"/>
    </row>
    <row r="10" spans="1:19" ht="30" x14ac:dyDescent="0.25">
      <c r="A10" s="6">
        <v>6</v>
      </c>
      <c r="B10" s="5" t="s">
        <v>24</v>
      </c>
      <c r="C10" s="7" t="s">
        <v>28</v>
      </c>
      <c r="D10" s="4">
        <v>4</v>
      </c>
      <c r="E10" s="16">
        <v>146</v>
      </c>
      <c r="F10" s="16">
        <v>127.37</v>
      </c>
      <c r="G10" s="8">
        <v>140</v>
      </c>
      <c r="H10" s="14" t="s">
        <v>14</v>
      </c>
      <c r="I10" s="14" t="s">
        <v>14</v>
      </c>
      <c r="J10" s="9">
        <f t="shared" si="0"/>
        <v>137.79</v>
      </c>
      <c r="K10" s="10">
        <f t="shared" si="1"/>
        <v>9.5095898965202466</v>
      </c>
      <c r="L10" s="11">
        <f t="shared" si="2"/>
        <v>6.9015094684086273</v>
      </c>
      <c r="M10" s="9">
        <f t="shared" si="3"/>
        <v>551.16</v>
      </c>
      <c r="N10" s="9">
        <f t="shared" si="4"/>
        <v>137.79</v>
      </c>
      <c r="O10" s="12">
        <f t="shared" si="5"/>
        <v>137.79</v>
      </c>
      <c r="P10" s="13">
        <f t="shared" si="6"/>
        <v>551.16</v>
      </c>
      <c r="Q10" s="3"/>
      <c r="R10" s="3"/>
      <c r="S10" s="3"/>
    </row>
    <row r="11" spans="1:19" ht="45" x14ac:dyDescent="0.25">
      <c r="A11" s="6">
        <v>7</v>
      </c>
      <c r="B11" s="5" t="s">
        <v>25</v>
      </c>
      <c r="C11" s="7" t="s">
        <v>27</v>
      </c>
      <c r="D11" s="4">
        <v>4</v>
      </c>
      <c r="E11" s="16">
        <v>102.05</v>
      </c>
      <c r="F11" s="16">
        <v>182.92</v>
      </c>
      <c r="G11" s="16">
        <v>90.95</v>
      </c>
      <c r="H11" s="14" t="s">
        <v>14</v>
      </c>
      <c r="I11" s="14" t="s">
        <v>14</v>
      </c>
      <c r="J11" s="9">
        <f t="shared" si="0"/>
        <v>125.31</v>
      </c>
      <c r="K11" s="10">
        <f t="shared" si="1"/>
        <v>50.202336930996893</v>
      </c>
      <c r="L11" s="11">
        <f t="shared" si="2"/>
        <v>40.062514508815653</v>
      </c>
      <c r="M11" s="9">
        <f t="shared" si="3"/>
        <v>501.24</v>
      </c>
      <c r="N11" s="9">
        <f t="shared" si="4"/>
        <v>125.31</v>
      </c>
      <c r="O11" s="12">
        <f t="shared" si="5"/>
        <v>125.31</v>
      </c>
      <c r="P11" s="13">
        <f t="shared" si="6"/>
        <v>501.24</v>
      </c>
      <c r="Q11" s="3"/>
      <c r="R11" s="3"/>
      <c r="S11" s="3"/>
    </row>
    <row r="12" spans="1:19" ht="45" x14ac:dyDescent="0.25">
      <c r="A12" s="6">
        <v>8</v>
      </c>
      <c r="B12" s="5" t="s">
        <v>26</v>
      </c>
      <c r="C12" s="7" t="s">
        <v>30</v>
      </c>
      <c r="D12" s="4">
        <v>20</v>
      </c>
      <c r="E12" s="16">
        <v>130.59</v>
      </c>
      <c r="F12" s="16">
        <v>118.58</v>
      </c>
      <c r="G12" s="8">
        <v>170</v>
      </c>
      <c r="H12" s="14" t="s">
        <v>14</v>
      </c>
      <c r="I12" s="14" t="s">
        <v>14</v>
      </c>
      <c r="J12" s="9">
        <f t="shared" si="0"/>
        <v>139.72</v>
      </c>
      <c r="K12" s="10">
        <f t="shared" si="1"/>
        <v>26.899208786381244</v>
      </c>
      <c r="L12" s="11">
        <f t="shared" si="2"/>
        <v>19.252225011724338</v>
      </c>
      <c r="M12" s="9">
        <f t="shared" si="3"/>
        <v>2794.4</v>
      </c>
      <c r="N12" s="9">
        <f t="shared" si="4"/>
        <v>139.72</v>
      </c>
      <c r="O12" s="12">
        <f t="shared" si="5"/>
        <v>139.72</v>
      </c>
      <c r="P12" s="13">
        <f t="shared" si="6"/>
        <v>2794.4</v>
      </c>
      <c r="Q12" s="3"/>
      <c r="R12" s="3"/>
      <c r="S12" s="3"/>
    </row>
    <row r="13" spans="1:19" x14ac:dyDescent="0.25">
      <c r="M13" s="2"/>
      <c r="O13" s="2" t="s">
        <v>29</v>
      </c>
      <c r="P13" s="17">
        <f>SUM(P5:P12)</f>
        <v>13412.919999999998</v>
      </c>
    </row>
    <row r="14" spans="1:19" s="19" customFormat="1" x14ac:dyDescent="0.25">
      <c r="A14" s="18" t="s">
        <v>32</v>
      </c>
    </row>
    <row r="15" spans="1:19" s="19" customFormat="1" x14ac:dyDescent="0.25">
      <c r="A15" s="18" t="s">
        <v>31</v>
      </c>
    </row>
  </sheetData>
  <mergeCells count="12">
    <mergeCell ref="A15:XFD15"/>
    <mergeCell ref="A2:P2"/>
    <mergeCell ref="A1:P1"/>
    <mergeCell ref="A3:A4"/>
    <mergeCell ref="B3:B4"/>
    <mergeCell ref="C3:C4"/>
    <mergeCell ref="D3:D4"/>
    <mergeCell ref="E3:G3"/>
    <mergeCell ref="H3:I3"/>
    <mergeCell ref="J3:L3"/>
    <mergeCell ref="M3:P3"/>
    <mergeCell ref="A14:XFD14"/>
  </mergeCells>
  <pageMargins left="0.7" right="0.7" top="0.75" bottom="0.75" header="0.3" footer="0.3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2026-07-08T10:56:57Z</dcterms:modified>
</cp:coreProperties>
</file>