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kolchitskaya\Desktop\РАБОЧАЯ\2026\Электронный магазин\Лекарства Лот 7\"/>
    </mc:Choice>
  </mc:AlternateContent>
  <bookViews>
    <workbookView xWindow="0" yWindow="0" windowWidth="28800" windowHeight="10935" tabRatio="627"/>
  </bookViews>
  <sheets>
    <sheet name="НМЦК" sheetId="4" r:id="rId1"/>
    <sheet name="анализ рынка" sheetId="21" r:id="rId2"/>
    <sheet name="тарифный метод" sheetId="35" r:id="rId3"/>
  </sheets>
  <calcPr calcId="152511" fullPrecision="0"/>
</workbook>
</file>

<file path=xl/calcChain.xml><?xml version="1.0" encoding="utf-8"?>
<calcChain xmlns="http://schemas.openxmlformats.org/spreadsheetml/2006/main">
  <c r="L11" i="4" l="1"/>
  <c r="L10" i="4"/>
  <c r="N10" i="35"/>
  <c r="N9" i="35"/>
  <c r="N8" i="35"/>
  <c r="H7" i="21" l="1"/>
  <c r="K11" i="4" l="1"/>
  <c r="M11" i="4" s="1"/>
  <c r="H8" i="21"/>
  <c r="K9" i="4" l="1"/>
  <c r="L9" i="4" s="1"/>
  <c r="K10" i="4"/>
  <c r="H6" i="21" l="1"/>
  <c r="M10" i="4" l="1"/>
  <c r="M9" i="4"/>
  <c r="M12" i="4" l="1"/>
</calcChain>
</file>

<file path=xl/sharedStrings.xml><?xml version="1.0" encoding="utf-8"?>
<sst xmlns="http://schemas.openxmlformats.org/spreadsheetml/2006/main" count="101" uniqueCount="72">
  <si>
    <t>№ п/п</t>
  </si>
  <si>
    <t>МНН</t>
  </si>
  <si>
    <t>Характеристика товара ( форма выпуска, единицы измерения, лекарственная форма, дозировка)</t>
  </si>
  <si>
    <t>Ед. измерения</t>
  </si>
  <si>
    <t>Сумма, руб.</t>
  </si>
  <si>
    <t>ИТОГО</t>
  </si>
  <si>
    <t xml:space="preserve"> Цена  за единицу товара  рассчитана исходя из минимального значения за единицу измерения</t>
  </si>
  <si>
    <t>Приложение №1</t>
  </si>
  <si>
    <t>Характеристика товара (форма выпуска, единицы измерения, лекарственная форма, дозировка)</t>
  </si>
  <si>
    <t>в соответствии с Приказом Министерства здравоохранения Российской Федерации от 19.12.2019 г. № 1064н</t>
  </si>
  <si>
    <t>Расчет  цены за единицу товара "Тарифным методом"</t>
  </si>
  <si>
    <t xml:space="preserve">Минимальное значение  за ед. изм.(руб.)
 (без НДС и оптовой надбавки)    </t>
  </si>
  <si>
    <t>№п/п</t>
  </si>
  <si>
    <t>Торговое наименование лекарственного препарата</t>
  </si>
  <si>
    <t>Лекарственная форма, дозировка, упаковка (полная)</t>
  </si>
  <si>
    <t>Владелец РУ/производитель/упаковщик/Выпускающий контроль</t>
  </si>
  <si>
    <t>Коли-
чество в потреб. упаков-
ке</t>
  </si>
  <si>
    <t>Предельная цена руб. без НДС</t>
  </si>
  <si>
    <t>№ РУ</t>
  </si>
  <si>
    <t>Дата регистрации цены
(№ решения)</t>
  </si>
  <si>
    <t>Штрих-код (EAN13)</t>
  </si>
  <si>
    <t>Ед. изм. товара</t>
  </si>
  <si>
    <t>Цена единицы товара  в соответствии с пунктом А части 2 Приказа №1064 н от 19.12.2019 пункт 1 части 1 статьи 22 ФЗ  от 05.04.2013 №44-ФЗ</t>
  </si>
  <si>
    <t>Цена единицы товара  в соответствии с пунктом А части 2 Приказа №1064 н от 19.12.2019 пункт 3 части 1 статьи 22 ФЗ  от 05.04.2013 №44-ФЗ</t>
  </si>
  <si>
    <t>Цена единицы товара в соответствии с пунктом Б части 2 Приказа №1064 н от 19.12.2019</t>
  </si>
  <si>
    <t>Цена единицы товара  в соответствии с пунктом В части 2 Приказа №1064 н от 19.12.2019</t>
  </si>
  <si>
    <t>Минимальная цена за единицу товара (цена за единицу товара без НДС и оптовой надбавки)</t>
  </si>
  <si>
    <t>не опубликовано в ЕИС</t>
  </si>
  <si>
    <t>Дата вступления в силу</t>
  </si>
  <si>
    <t>Приложение 2</t>
  </si>
  <si>
    <t>*</t>
  </si>
  <si>
    <t>Кол-во</t>
  </si>
  <si>
    <t xml:space="preserve">Расчет  цены за единицу товара "Методом сопоставимых рыночных цен (анализа рынка)"
в соответствии с Приказом Министерства здравоохранения Российской Федерации от 19.12.2019 г. № 1064н
</t>
  </si>
  <si>
    <t>Цена за единицу товара (вкл. НДС 10% и опт.надбавку)</t>
  </si>
  <si>
    <t>Цена единицу изм. Товара, руб.</t>
  </si>
  <si>
    <t>1. Приложение 1 Расчет  цены за единицу товара "Методом сопоставимых рыночных цен (анализа рынка)"</t>
  </si>
  <si>
    <t xml:space="preserve">2. Приложение 2 Расчет цены за единицу товара "Тарифным методом" </t>
  </si>
  <si>
    <t>Признак ЖНВЛП</t>
  </si>
  <si>
    <t>Да</t>
  </si>
  <si>
    <t>см[3*];^мл</t>
  </si>
  <si>
    <t xml:space="preserve">
*Расчет средневзвешенной цены не производился, поскольку за 12 месяцев, предшествующих месяцу расчёта НМЦК, отсутствуют заключенные заказчиком и исполненные поставщиком государственные (муниципальные) контракты на поставку планируемого к закупке лекарственного препарата с учетом эквивалентных лекарственных форм и дозировок.
Поставка товара осуществляется в целых упаковках в соответствии с требованиями Федерального закона от 12.04.2010 №61-ФЗ "Об обращении лекарственных средств". При этом если количество товара, поставляемого Заказчику во вторичной (потребительской) упаковке, превышает количество товара, указанного в контракте, поставка товара сверх количества осуществляется за счет Поставщика.</t>
  </si>
  <si>
    <t>Приложение №2 
к извещению об осуществлении закупки</t>
  </si>
  <si>
    <t>ПРЕДНИЗОЛОН</t>
  </si>
  <si>
    <t>РАСТВОР ДЛЯ ВНУТРИВЕННОГО И ВНУТРИМЫШЕЧНОГО ВВЕДЕНИЯ
ГРЛС: РАСТВОР ДЛЯ ВНУТРИВЕННОГО И ВНУТРИМЫШЕЧНОГО ВВЕДЕНИЯ
30 мг/мл
ГРЛС: 30 мг/мл</t>
  </si>
  <si>
    <t>Коммерческое предложение вх. №1131/01 от 08.07.2026 (без НДС и оптовой надбавки)</t>
  </si>
  <si>
    <t>ЭНОКСАПАРИН НАТРИЯ</t>
  </si>
  <si>
    <t>РАСТВОР ДЛЯ ИНЪЕКЦИЙ
ГРЛС: РАСТВОР ДЛЯ ИНЪЕКЦИЙ; РАСТВОР ДЛЯ ПОДКОЖНОГО ВВЕДЕНИЯ
10000 анти-Ха ЕД/мл
ГРЛС: 10000 анти-Xa МЕ/мл, 10000 анти-Ха МЕ/мл, 3000 анти-Ха МЕ/0.3 мл, 5000 анти-Ха МЕ/0.5 мл, 6 тыс.анти-Ха МЕ/0.6 мл, 4 тыс.МЕ, 10000 анти-Ха МЕ/1 мл, 2 тыс.анти-Ха МЕ/0.2 мл, 4 тыс.анти-Ха МЕ/0.4 мл, 4000 анти-Ха МЕ/0.4 мл, 10 тыс.анти-Ха МЕ/мл, 10000 МЕ (анти-Ха)/мл, 9000 анти-Ха МЕ/0.9 мл, 2000 анти-Ха МЕ/0.2 мл, 7000 анти-Ха МЕ/0.7 мл, 8000 анти-Ха МЕ/0.8 мл, 8 тыс.анти-Ха МЕ/0.8 мл, 2 тыс.МЕ, 6 тыс.МЕ, 10000 анти-Xa МЕ, 3000 анти-Ха МЕ, 7000 анти-Ха МЕ, 6000 анти-Ха МЕ/0.6 мл, 4000 анти-Ха МЕ, 6000 анти-Ха МЕ, 9000 анти-Ха МЕ, 2000 анти-Ха МЕ, 5000 анти-Ха МЕ, 8000 анти-Ха МЕ</t>
  </si>
  <si>
    <t>НИФЕДИПИН</t>
  </si>
  <si>
    <t>ТАБЛЕТКИ С ПРОЛОНГИРОВАННЫМ ВЫСВОБОЖДЕНИЕМ, ПОКРЫТЫЕ ОБОЛОЧКОЙ
ГРЛС: ТАБЛЕТКИ С МОДИФИЦИРОВАННЫМ ВЫСВОБОЖДЕНИЕМ ПОКРЫТЫЕ ПЛЕНОЧНОЙ ОБОЛОЧКОЙ; ТАБЛЕТКИ С ПРОЛОНГИРОВАННЫМ ВЫСВОБОЖДЕНИЕМ ПОКРЫТЫЕ ПЛЕНОЧНОЙ ОБОЛОЧКОЙ
30 мг
ГРЛС: 30 мг</t>
  </si>
  <si>
    <t xml:space="preserve">Обоснование начальной (максимальной) цены контракта
в соответствии с Приказом Министерства здравоохранения Российской Федерации от 19.12.2019 г. № 1064н
Поставка лекарственных препаратов ЛОТ 7 для медицинского применения в 2026 году </t>
  </si>
  <si>
    <t>шт</t>
  </si>
  <si>
    <t>шт.</t>
  </si>
  <si>
    <t>Коммерческое предложение вх. №1128/01 от 08.07.2026 (без НДС и оптовой надбавки)</t>
  </si>
  <si>
    <t>Коммерческое предложение вх. №1143/01 от 09.07.2026 (без НДС и оптовой надбавки)</t>
  </si>
  <si>
    <t>Преднизолон</t>
  </si>
  <si>
    <t>раствор для внутривенного и внутримышечного введения, 30 мг/мл, 1 мл - ампулы (10) - пачки картонные</t>
  </si>
  <si>
    <t>Вл.Вып.к.Перв.Уп.Втор.Уп.Пр.Общество с ограниченной ответственностью ''Эллара'' (ООО ''Эллара''), Россия (3321028719);</t>
  </si>
  <si>
    <t>ЛП-№(001381)-(РГ-RU)</t>
  </si>
  <si>
    <t>30.05.2025 786/20-25</t>
  </si>
  <si>
    <t>.4670008164958</t>
  </si>
  <si>
    <t>Эниксум®</t>
  </si>
  <si>
    <t>раствор для инъекций, 6000 анти-Ха МЕ/0.6 мл, 0.6 мл - ампулы (5) - контурные ячейковые упаковки (2) - пачки картонные</t>
  </si>
  <si>
    <t>Вл.Вып.к.Перв.Уп.Втор.Уп.Пр.Закрытое акционерное общество "ФармФирма "Сотекс" (ЗАО "ФармФирма "Сотекс"), Россия (7715240941);</t>
  </si>
  <si>
    <t>ЛП-№(000037)-(РГ-RU)</t>
  </si>
  <si>
    <t>30.08.2024 1272/20-24/ОС-подтв</t>
  </si>
  <si>
    <t>.4605964007698</t>
  </si>
  <si>
    <t>Нифекард® ХЛ</t>
  </si>
  <si>
    <t>таблетки с пролонгированным высвобождением, покрытые пленочной оболочкой, 30 мг, 10 шт. - блистер (3) - пачка картонная</t>
  </si>
  <si>
    <t>Вл.Сандоз д.д., Словения (SI76665623); Пр.ООО "Новартис Фармасьютикал Мэньюфекчуринг", Словения (SI 98914227); Вып.к.Перв.Уп.Втор.Уп.Лек д.д., Словения (SI87916452);</t>
  </si>
  <si>
    <t>П N011996/01</t>
  </si>
  <si>
    <t>29.04.2025 25-7-4321748-ОС-изм</t>
  </si>
  <si>
    <t>.7622436126265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</si>
</sst>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₽_-;\-* #,##0.00\ _₽_-;_-* &quot;-&quot;??\ _₽_-;_-@_-"/>
    <numFmt numFmtId="164" formatCode="_-* #,##0.00_р_._-;\-* #,##0.00_р_._-;_-* &quot;-&quot;??_р_._-;_-@_-"/>
    <numFmt numFmtId="165" formatCode="#,##0_ ;\-#,##0\ "/>
    <numFmt numFmtId="166" formatCode="0.000"/>
    <numFmt numFmtId="167" formatCode="#,##0.0000"/>
    <numFmt numFmtId="168" formatCode="[$-10419]###\ ###"/>
    <numFmt numFmtId="169" formatCode="[$-10419]###\ ###\ ##0.00"/>
  </numFmts>
  <fonts count="2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16"/>
      <name val="Times New Roman"/>
      <family val="1"/>
      <charset val="204"/>
    </font>
    <font>
      <b/>
      <sz val="16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4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3333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4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6" fillId="0" borderId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</cellStyleXfs>
  <cellXfs count="111">
    <xf numFmtId="0" fontId="0" fillId="0" borderId="0" xfId="0"/>
    <xf numFmtId="0" fontId="7" fillId="2" borderId="1" xfId="0" applyFont="1" applyFill="1" applyBorder="1" applyAlignment="1">
      <alignment horizontal="center" vertical="center" wrapText="1"/>
    </xf>
    <xf numFmtId="0" fontId="8" fillId="2" borderId="0" xfId="0" applyFont="1" applyFill="1"/>
    <xf numFmtId="0" fontId="8" fillId="2" borderId="0" xfId="0" applyFont="1" applyFill="1" applyAlignment="1">
      <alignment wrapText="1"/>
    </xf>
    <xf numFmtId="4" fontId="8" fillId="2" borderId="0" xfId="0" applyNumberFormat="1" applyFont="1" applyFill="1"/>
    <xf numFmtId="0" fontId="7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right" vertical="center"/>
    </xf>
    <xf numFmtId="4" fontId="7" fillId="2" borderId="0" xfId="0" applyNumberFormat="1" applyFont="1" applyFill="1" applyBorder="1"/>
    <xf numFmtId="0" fontId="9" fillId="2" borderId="0" xfId="0" applyFont="1" applyFill="1"/>
    <xf numFmtId="0" fontId="11" fillId="2" borderId="0" xfId="0" applyFont="1" applyFill="1"/>
    <xf numFmtId="0" fontId="4" fillId="0" borderId="0" xfId="0" applyFont="1"/>
    <xf numFmtId="0" fontId="4" fillId="0" borderId="0" xfId="0" applyFont="1" applyAlignment="1">
      <alignment wrapText="1"/>
    </xf>
    <xf numFmtId="0" fontId="10" fillId="2" borderId="0" xfId="0" applyFont="1" applyFill="1" applyAlignment="1">
      <alignment horizontal="right"/>
    </xf>
    <xf numFmtId="0" fontId="4" fillId="0" borderId="0" xfId="0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0" fontId="14" fillId="0" borderId="0" xfId="0" applyFont="1" applyAlignment="1"/>
    <xf numFmtId="0" fontId="15" fillId="0" borderId="0" xfId="0" applyFont="1"/>
    <xf numFmtId="0" fontId="12" fillId="2" borderId="1" xfId="0" applyFont="1" applyFill="1" applyBorder="1" applyAlignment="1">
      <alignment horizontal="center" vertical="center" wrapText="1"/>
    </xf>
    <xf numFmtId="4" fontId="16" fillId="2" borderId="0" xfId="0" applyNumberFormat="1" applyFont="1" applyFill="1"/>
    <xf numFmtId="0" fontId="16" fillId="2" borderId="0" xfId="0" applyFont="1" applyFill="1"/>
    <xf numFmtId="1" fontId="4" fillId="0" borderId="0" xfId="0" applyNumberFormat="1" applyFont="1" applyAlignment="1">
      <alignment horizontal="center" vertical="center"/>
    </xf>
    <xf numFmtId="165" fontId="7" fillId="2" borderId="5" xfId="1" applyNumberFormat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4" fillId="0" borderId="0" xfId="0" applyNumberFormat="1" applyFont="1"/>
    <xf numFmtId="49" fontId="4" fillId="0" borderId="0" xfId="0" applyNumberFormat="1" applyFont="1"/>
    <xf numFmtId="1" fontId="20" fillId="0" borderId="1" xfId="0" applyNumberFormat="1" applyFont="1" applyBorder="1" applyAlignment="1">
      <alignment horizontal="center" vertical="center"/>
    </xf>
    <xf numFmtId="2" fontId="20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0" fillId="3" borderId="1" xfId="0" applyFont="1" applyFill="1" applyBorder="1" applyAlignment="1" applyProtection="1">
      <alignment horizontal="center" vertical="center" wrapText="1"/>
      <protection locked="0"/>
    </xf>
    <xf numFmtId="1" fontId="20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20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20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7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167" fontId="22" fillId="0" borderId="1" xfId="1" applyNumberFormat="1" applyFont="1" applyFill="1" applyBorder="1" applyAlignment="1">
      <alignment horizontal="center" vertical="center" wrapText="1"/>
    </xf>
    <xf numFmtId="167" fontId="12" fillId="0" borderId="1" xfId="0" applyNumberFormat="1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165" fontId="12" fillId="2" borderId="5" xfId="1" applyNumberFormat="1" applyFont="1" applyFill="1" applyBorder="1" applyAlignment="1">
      <alignment horizontal="center" vertical="center" wrapText="1"/>
    </xf>
    <xf numFmtId="165" fontId="12" fillId="2" borderId="1" xfId="1" applyNumberFormat="1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2" fontId="12" fillId="2" borderId="1" xfId="0" applyNumberFormat="1" applyFont="1" applyFill="1" applyBorder="1" applyAlignment="1">
      <alignment horizontal="center" vertical="center" wrapText="1"/>
    </xf>
    <xf numFmtId="0" fontId="25" fillId="0" borderId="6" xfId="0" applyFont="1" applyBorder="1" applyAlignment="1" applyProtection="1">
      <alignment horizontal="center" vertical="center" wrapText="1"/>
      <protection locked="0"/>
    </xf>
    <xf numFmtId="168" fontId="25" fillId="0" borderId="6" xfId="0" applyNumberFormat="1" applyFont="1" applyBorder="1" applyAlignment="1" applyProtection="1">
      <alignment horizontal="center" vertical="center" wrapText="1"/>
      <protection locked="0"/>
    </xf>
    <xf numFmtId="169" fontId="25" fillId="0" borderId="6" xfId="0" applyNumberFormat="1" applyFont="1" applyBorder="1" applyAlignment="1" applyProtection="1">
      <alignment horizontal="center" vertical="center" wrapText="1"/>
      <protection locked="0"/>
    </xf>
    <xf numFmtId="0" fontId="26" fillId="0" borderId="6" xfId="0" applyFont="1" applyBorder="1" applyAlignment="1" applyProtection="1">
      <alignment horizontal="center" vertical="center" wrapText="1"/>
      <protection locked="0"/>
    </xf>
    <xf numFmtId="14" fontId="26" fillId="0" borderId="7" xfId="0" applyNumberFormat="1" applyFont="1" applyBorder="1" applyAlignment="1" applyProtection="1">
      <alignment horizontal="center" vertical="center" wrapText="1"/>
      <protection locked="0"/>
    </xf>
    <xf numFmtId="167" fontId="4" fillId="0" borderId="0" xfId="0" applyNumberFormat="1" applyFont="1" applyFill="1"/>
    <xf numFmtId="167" fontId="4" fillId="0" borderId="0" xfId="0" applyNumberFormat="1" applyFont="1" applyAlignment="1">
      <alignment horizontal="right" vertical="center"/>
    </xf>
    <xf numFmtId="167" fontId="13" fillId="0" borderId="1" xfId="1" applyNumberFormat="1" applyFont="1" applyFill="1" applyBorder="1" applyAlignment="1">
      <alignment horizontal="center" vertical="center" wrapText="1"/>
    </xf>
    <xf numFmtId="167" fontId="13" fillId="2" borderId="1" xfId="0" applyNumberFormat="1" applyFont="1" applyFill="1" applyBorder="1" applyAlignment="1">
      <alignment horizontal="center" vertical="center" wrapText="1"/>
    </xf>
    <xf numFmtId="167" fontId="4" fillId="0" borderId="0" xfId="0" applyNumberFormat="1" applyFont="1"/>
    <xf numFmtId="167" fontId="8" fillId="2" borderId="0" xfId="0" applyNumberFormat="1" applyFont="1" applyFill="1"/>
    <xf numFmtId="167" fontId="7" fillId="2" borderId="1" xfId="0" applyNumberFormat="1" applyFont="1" applyFill="1" applyBorder="1" applyAlignment="1">
      <alignment horizontal="center" vertical="center" wrapText="1"/>
    </xf>
    <xf numFmtId="167" fontId="12" fillId="2" borderId="1" xfId="0" applyNumberFormat="1" applyFont="1" applyFill="1" applyBorder="1" applyAlignment="1">
      <alignment horizontal="center" vertical="center" wrapText="1"/>
    </xf>
    <xf numFmtId="167" fontId="7" fillId="2" borderId="0" xfId="0" applyNumberFormat="1" applyFont="1" applyFill="1" applyBorder="1" applyAlignment="1">
      <alignment horizontal="right" vertical="center"/>
    </xf>
    <xf numFmtId="167" fontId="14" fillId="0" borderId="0" xfId="0" applyNumberFormat="1" applyFont="1" applyAlignment="1"/>
    <xf numFmtId="167" fontId="11" fillId="2" borderId="0" xfId="0" applyNumberFormat="1" applyFont="1" applyFill="1"/>
    <xf numFmtId="167" fontId="9" fillId="2" borderId="0" xfId="0" applyNumberFormat="1" applyFont="1" applyFill="1"/>
    <xf numFmtId="167" fontId="7" fillId="2" borderId="0" xfId="0" applyNumberFormat="1" applyFont="1" applyFill="1" applyBorder="1" applyAlignment="1">
      <alignment horizontal="center"/>
    </xf>
    <xf numFmtId="167" fontId="15" fillId="0" borderId="0" xfId="0" applyNumberFormat="1" applyFont="1"/>
    <xf numFmtId="0" fontId="21" fillId="0" borderId="1" xfId="0" applyFont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4" fontId="12" fillId="2" borderId="1" xfId="0" applyNumberFormat="1" applyFont="1" applyFill="1" applyBorder="1" applyAlignment="1">
      <alignment horizontal="center" vertical="center"/>
    </xf>
    <xf numFmtId="2" fontId="12" fillId="0" borderId="1" xfId="0" applyNumberFormat="1" applyFont="1" applyFill="1" applyBorder="1" applyAlignment="1">
      <alignment horizontal="center" vertical="center" wrapText="1"/>
    </xf>
    <xf numFmtId="4" fontId="12" fillId="2" borderId="0" xfId="0" applyNumberFormat="1" applyFont="1" applyFill="1"/>
    <xf numFmtId="0" fontId="12" fillId="2" borderId="0" xfId="0" applyFont="1" applyFill="1"/>
    <xf numFmtId="4" fontId="5" fillId="2" borderId="11" xfId="0" applyNumberFormat="1" applyFont="1" applyFill="1" applyBorder="1" applyAlignment="1">
      <alignment horizontal="center" vertical="center"/>
    </xf>
    <xf numFmtId="166" fontId="10" fillId="0" borderId="0" xfId="0" applyNumberFormat="1" applyFont="1" applyFill="1"/>
    <xf numFmtId="166" fontId="9" fillId="0" borderId="0" xfId="0" applyNumberFormat="1" applyFont="1" applyFill="1"/>
    <xf numFmtId="166" fontId="8" fillId="0" borderId="0" xfId="0" applyNumberFormat="1" applyFont="1" applyFill="1"/>
    <xf numFmtId="0" fontId="7" fillId="0" borderId="1" xfId="0" applyFont="1" applyFill="1" applyBorder="1" applyAlignment="1">
      <alignment horizontal="center" vertical="center" wrapText="1"/>
    </xf>
    <xf numFmtId="166" fontId="7" fillId="0" borderId="0" xfId="0" applyNumberFormat="1" applyFont="1" applyFill="1" applyBorder="1" applyAlignment="1">
      <alignment horizontal="right" vertical="center"/>
    </xf>
    <xf numFmtId="166" fontId="15" fillId="0" borderId="0" xfId="0" applyNumberFormat="1" applyFont="1" applyFill="1"/>
    <xf numFmtId="0" fontId="11" fillId="0" borderId="0" xfId="0" applyFont="1" applyFill="1"/>
    <xf numFmtId="0" fontId="9" fillId="0" borderId="0" xfId="0" applyFont="1" applyFill="1"/>
    <xf numFmtId="0" fontId="7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right" vertical="center"/>
    </xf>
    <xf numFmtId="4" fontId="15" fillId="0" borderId="0" xfId="0" applyNumberFormat="1" applyFont="1" applyFill="1"/>
    <xf numFmtId="0" fontId="8" fillId="0" borderId="0" xfId="0" applyFont="1" applyFill="1"/>
    <xf numFmtId="4" fontId="8" fillId="0" borderId="0" xfId="0" applyNumberFormat="1" applyFont="1" applyFill="1"/>
    <xf numFmtId="167" fontId="12" fillId="0" borderId="1" xfId="0" applyNumberFormat="1" applyFont="1" applyFill="1" applyBorder="1" applyAlignment="1">
      <alignment horizontal="center" vertical="center" wrapText="1"/>
    </xf>
    <xf numFmtId="167" fontId="12" fillId="0" borderId="4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left" vertical="top"/>
    </xf>
    <xf numFmtId="0" fontId="18" fillId="2" borderId="0" xfId="0" applyFont="1" applyFill="1" applyAlignment="1">
      <alignment horizontal="right"/>
    </xf>
    <xf numFmtId="0" fontId="10" fillId="2" borderId="0" xfId="0" applyFont="1" applyFill="1" applyAlignment="1">
      <alignment horizontal="right"/>
    </xf>
    <xf numFmtId="0" fontId="7" fillId="2" borderId="2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right" vertical="center"/>
    </xf>
    <xf numFmtId="0" fontId="5" fillId="2" borderId="10" xfId="0" applyFont="1" applyFill="1" applyBorder="1" applyAlignment="1">
      <alignment horizontal="right" vertical="center"/>
    </xf>
    <xf numFmtId="0" fontId="18" fillId="2" borderId="0" xfId="0" applyFont="1" applyFill="1" applyAlignment="1">
      <alignment horizontal="right" vertical="top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7" fillId="0" borderId="0" xfId="0" applyFont="1"/>
    <xf numFmtId="0" fontId="18" fillId="0" borderId="0" xfId="0" applyFont="1" applyFill="1" applyAlignment="1">
      <alignment horizontal="center" vertical="center" wrapText="1"/>
    </xf>
    <xf numFmtId="0" fontId="28" fillId="0" borderId="0" xfId="0" applyFont="1" applyFill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6" xfId="0" applyFont="1" applyBorder="1" applyAlignment="1" applyProtection="1">
      <alignment horizontal="center" vertical="center" wrapText="1"/>
      <protection locked="0"/>
    </xf>
    <xf numFmtId="168" fontId="12" fillId="0" borderId="6" xfId="0" applyNumberFormat="1" applyFont="1" applyBorder="1" applyAlignment="1" applyProtection="1">
      <alignment horizontal="center" vertical="center" wrapText="1"/>
      <protection locked="0"/>
    </xf>
    <xf numFmtId="169" fontId="12" fillId="0" borderId="6" xfId="0" applyNumberFormat="1" applyFont="1" applyBorder="1" applyAlignment="1" applyProtection="1">
      <alignment horizontal="center" vertical="center" wrapText="1"/>
      <protection locked="0"/>
    </xf>
    <xf numFmtId="0" fontId="22" fillId="0" borderId="6" xfId="0" applyFont="1" applyBorder="1" applyAlignment="1" applyProtection="1">
      <alignment horizontal="center" vertical="center" wrapText="1"/>
      <protection locked="0"/>
    </xf>
    <xf numFmtId="14" fontId="22" fillId="0" borderId="7" xfId="0" applyNumberFormat="1" applyFont="1" applyBorder="1" applyAlignment="1" applyProtection="1">
      <alignment horizontal="center" vertical="center" wrapText="1"/>
      <protection locked="0"/>
    </xf>
  </cellXfs>
  <cellStyles count="5">
    <cellStyle name="Обычный" xfId="0" builtinId="0"/>
    <cellStyle name="Обычный 3" xfId="2"/>
    <cellStyle name="Финансовый" xfId="1" builtinId="3"/>
    <cellStyle name="Финансовый 2" xfId="3"/>
    <cellStyle name="Финансовый 6" xfId="4"/>
  </cellStyles>
  <dxfs count="0"/>
  <tableStyles count="0" defaultTableStyle="TableStyleMedium2" defaultPivotStyle="PivotStyleLight16"/>
  <colors>
    <mruColors>
      <color rgb="FFFF3300"/>
      <color rgb="FF99FFCC"/>
      <color rgb="FF008000"/>
      <color rgb="FF66FFFF"/>
      <color rgb="FF00FF00"/>
      <color rgb="FFCCFFFF"/>
      <color rgb="FFCCFF33"/>
      <color rgb="FFFF66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P17"/>
  <sheetViews>
    <sheetView tabSelected="1" zoomScale="80" zoomScaleNormal="80" workbookViewId="0">
      <selection activeCell="G24" sqref="G24"/>
    </sheetView>
  </sheetViews>
  <sheetFormatPr defaultColWidth="8.85546875" defaultRowHeight="15" x14ac:dyDescent="0.25"/>
  <cols>
    <col min="1" max="1" width="5.5703125" style="2" customWidth="1"/>
    <col min="2" max="2" width="11.28515625" style="2" customWidth="1"/>
    <col min="3" max="3" width="31.140625" style="2" customWidth="1"/>
    <col min="4" max="4" width="44.7109375" style="2" customWidth="1"/>
    <col min="5" max="5" width="13" style="3" customWidth="1"/>
    <col min="6" max="6" width="12.140625" style="3" customWidth="1"/>
    <col min="7" max="8" width="24.140625" style="55" customWidth="1"/>
    <col min="9" max="9" width="24.140625" style="82" customWidth="1"/>
    <col min="10" max="10" width="24.140625" style="2" customWidth="1"/>
    <col min="11" max="11" width="24.140625" style="55" customWidth="1"/>
    <col min="12" max="12" width="17.42578125" style="73" customWidth="1"/>
    <col min="13" max="13" width="30.7109375" style="2" customWidth="1"/>
    <col min="14" max="16" width="8.85546875" style="4"/>
    <col min="17" max="16384" width="8.85546875" style="2"/>
  </cols>
  <sheetData>
    <row r="1" spans="1:16" ht="21" customHeight="1" x14ac:dyDescent="0.35">
      <c r="I1" s="77"/>
      <c r="J1" s="9"/>
      <c r="K1" s="60"/>
      <c r="L1" s="89"/>
      <c r="M1" s="89"/>
    </row>
    <row r="2" spans="1:16" ht="47.25" customHeight="1" x14ac:dyDescent="0.25">
      <c r="I2" s="94" t="s">
        <v>41</v>
      </c>
      <c r="J2" s="94"/>
      <c r="K2" s="94"/>
      <c r="L2" s="94"/>
      <c r="M2" s="94"/>
    </row>
    <row r="3" spans="1:16" ht="13.5" customHeight="1" x14ac:dyDescent="0.3">
      <c r="I3" s="88"/>
      <c r="J3" s="88"/>
      <c r="K3" s="88"/>
      <c r="L3" s="88"/>
      <c r="M3" s="88"/>
    </row>
    <row r="4" spans="1:16" ht="8.25" customHeight="1" x14ac:dyDescent="0.35">
      <c r="I4" s="77"/>
      <c r="J4" s="9"/>
      <c r="K4" s="60"/>
      <c r="L4" s="71"/>
      <c r="M4" s="12"/>
    </row>
    <row r="5" spans="1:16" ht="12.75" hidden="1" customHeight="1" x14ac:dyDescent="0.35">
      <c r="I5" s="78"/>
      <c r="J5" s="8"/>
      <c r="K5" s="61"/>
      <c r="L5" s="72"/>
      <c r="M5" s="8"/>
    </row>
    <row r="6" spans="1:16" ht="63.95" customHeight="1" x14ac:dyDescent="0.25">
      <c r="A6" s="103" t="s">
        <v>49</v>
      </c>
      <c r="B6" s="103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</row>
    <row r="7" spans="1:16" x14ac:dyDescent="0.25">
      <c r="D7" s="90"/>
      <c r="E7" s="90"/>
      <c r="F7" s="90"/>
      <c r="G7" s="90"/>
      <c r="H7" s="90"/>
      <c r="I7" s="79"/>
      <c r="J7" s="5"/>
      <c r="K7" s="62"/>
    </row>
    <row r="8" spans="1:16" ht="113.25" customHeight="1" x14ac:dyDescent="0.25">
      <c r="A8" s="1" t="s">
        <v>0</v>
      </c>
      <c r="B8" s="1" t="s">
        <v>37</v>
      </c>
      <c r="C8" s="37" t="s">
        <v>1</v>
      </c>
      <c r="D8" s="1" t="s">
        <v>2</v>
      </c>
      <c r="E8" s="1" t="s">
        <v>3</v>
      </c>
      <c r="F8" s="21" t="s">
        <v>31</v>
      </c>
      <c r="G8" s="56" t="s">
        <v>22</v>
      </c>
      <c r="H8" s="56" t="s">
        <v>23</v>
      </c>
      <c r="I8" s="74" t="s">
        <v>24</v>
      </c>
      <c r="J8" s="1" t="s">
        <v>25</v>
      </c>
      <c r="K8" s="56" t="s">
        <v>26</v>
      </c>
      <c r="L8" s="74" t="s">
        <v>33</v>
      </c>
      <c r="M8" s="1" t="s">
        <v>4</v>
      </c>
    </row>
    <row r="9" spans="1:16" s="69" customFormat="1" ht="90" x14ac:dyDescent="0.25">
      <c r="A9" s="1">
        <v>1</v>
      </c>
      <c r="B9" s="38" t="s">
        <v>38</v>
      </c>
      <c r="C9" s="42" t="s">
        <v>42</v>
      </c>
      <c r="D9" s="39" t="s">
        <v>43</v>
      </c>
      <c r="E9" s="17" t="s">
        <v>39</v>
      </c>
      <c r="F9" s="40">
        <v>500</v>
      </c>
      <c r="G9" s="85">
        <v>11.688000000000001</v>
      </c>
      <c r="H9" s="84">
        <v>12.298</v>
      </c>
      <c r="I9" s="67" t="s">
        <v>30</v>
      </c>
      <c r="J9" s="67" t="s">
        <v>27</v>
      </c>
      <c r="K9" s="57">
        <f t="shared" ref="K9:K11" si="0">MIN(G9:H9)</f>
        <v>11.688000000000001</v>
      </c>
      <c r="L9" s="65">
        <f>K9*1.1*1.12</f>
        <v>14.4</v>
      </c>
      <c r="M9" s="66">
        <f t="shared" ref="M9:M10" si="1">F9*L9</f>
        <v>7200</v>
      </c>
      <c r="N9" s="68"/>
      <c r="O9" s="68"/>
      <c r="P9" s="68"/>
    </row>
    <row r="10" spans="1:16" s="69" customFormat="1" ht="285" x14ac:dyDescent="0.25">
      <c r="A10" s="1">
        <v>2</v>
      </c>
      <c r="B10" s="17" t="s">
        <v>38</v>
      </c>
      <c r="C10" s="43" t="s">
        <v>45</v>
      </c>
      <c r="D10" s="17" t="s">
        <v>46</v>
      </c>
      <c r="E10" s="17" t="s">
        <v>39</v>
      </c>
      <c r="F10" s="41">
        <v>180</v>
      </c>
      <c r="G10" s="35">
        <v>406.32330000000002</v>
      </c>
      <c r="H10" s="84">
        <v>406.4083</v>
      </c>
      <c r="I10" s="67" t="s">
        <v>30</v>
      </c>
      <c r="J10" s="44" t="s">
        <v>27</v>
      </c>
      <c r="K10" s="57">
        <f t="shared" si="0"/>
        <v>406.32330000000002</v>
      </c>
      <c r="L10" s="65">
        <f>K10*1.1*1.1</f>
        <v>491.65</v>
      </c>
      <c r="M10" s="66">
        <f t="shared" si="1"/>
        <v>88497</v>
      </c>
      <c r="N10" s="68"/>
      <c r="O10" s="68"/>
      <c r="P10" s="68"/>
    </row>
    <row r="11" spans="1:16" s="69" customFormat="1" ht="180" x14ac:dyDescent="0.25">
      <c r="A11" s="1">
        <v>3</v>
      </c>
      <c r="B11" s="17" t="s">
        <v>38</v>
      </c>
      <c r="C11" s="43" t="s">
        <v>47</v>
      </c>
      <c r="D11" s="17" t="s">
        <v>48</v>
      </c>
      <c r="E11" s="17" t="s">
        <v>51</v>
      </c>
      <c r="F11" s="41">
        <v>1200</v>
      </c>
      <c r="G11" s="35">
        <v>10.5436</v>
      </c>
      <c r="H11" s="84">
        <v>10.566700000000001</v>
      </c>
      <c r="I11" s="67" t="s">
        <v>30</v>
      </c>
      <c r="J11" s="44" t="s">
        <v>27</v>
      </c>
      <c r="K11" s="57">
        <f t="shared" si="0"/>
        <v>10.5436</v>
      </c>
      <c r="L11" s="65">
        <f>K11*1.1*1.12</f>
        <v>12.99</v>
      </c>
      <c r="M11" s="66">
        <f>L11*F11</f>
        <v>15588</v>
      </c>
      <c r="N11" s="68"/>
      <c r="O11" s="68"/>
      <c r="P11" s="68"/>
    </row>
    <row r="12" spans="1:16" s="19" customFormat="1" ht="23.1" customHeight="1" x14ac:dyDescent="0.25">
      <c r="A12" s="91" t="s">
        <v>5</v>
      </c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3"/>
      <c r="M12" s="70">
        <f>SUM(M9:M11)</f>
        <v>111285</v>
      </c>
      <c r="N12" s="18"/>
      <c r="O12" s="18"/>
      <c r="P12" s="18"/>
    </row>
    <row r="13" spans="1:16" x14ac:dyDescent="0.25">
      <c r="A13" s="6"/>
      <c r="B13" s="6"/>
      <c r="C13" s="6"/>
      <c r="D13" s="6"/>
      <c r="E13" s="6"/>
      <c r="F13" s="6"/>
      <c r="G13" s="58"/>
      <c r="H13" s="58"/>
      <c r="I13" s="80"/>
      <c r="J13" s="6"/>
      <c r="K13" s="58"/>
      <c r="L13" s="75"/>
      <c r="M13" s="7"/>
    </row>
    <row r="15" spans="1:16" s="16" customFormat="1" ht="15.75" x14ac:dyDescent="0.25">
      <c r="A15" s="15" t="s">
        <v>35</v>
      </c>
      <c r="B15" s="15"/>
      <c r="C15" s="15"/>
      <c r="D15" s="15"/>
      <c r="E15" s="15"/>
      <c r="F15" s="15"/>
      <c r="G15" s="59"/>
      <c r="H15" s="59"/>
      <c r="I15" s="81"/>
      <c r="K15" s="63"/>
      <c r="L15" s="76"/>
    </row>
    <row r="16" spans="1:16" s="16" customFormat="1" ht="15.75" x14ac:dyDescent="0.25">
      <c r="A16" s="15" t="s">
        <v>36</v>
      </c>
      <c r="B16" s="15"/>
      <c r="C16" s="15"/>
      <c r="D16" s="15"/>
      <c r="E16" s="15"/>
      <c r="F16" s="15"/>
      <c r="G16" s="59"/>
      <c r="H16" s="59"/>
      <c r="I16" s="81"/>
      <c r="K16" s="63"/>
      <c r="L16" s="76"/>
    </row>
    <row r="17" spans="1:16" s="82" customFormat="1" ht="104.25" customHeight="1" x14ac:dyDescent="0.25">
      <c r="A17" s="86" t="s">
        <v>40</v>
      </c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3"/>
      <c r="O17" s="83"/>
      <c r="P17" s="83"/>
    </row>
  </sheetData>
  <mergeCells count="7">
    <mergeCell ref="A17:M17"/>
    <mergeCell ref="I3:M3"/>
    <mergeCell ref="L1:M1"/>
    <mergeCell ref="A6:M6"/>
    <mergeCell ref="D7:H7"/>
    <mergeCell ref="A12:L12"/>
    <mergeCell ref="I2:M2"/>
  </mergeCells>
  <pageMargins left="0.25" right="0.25" top="0.75" bottom="0.75" header="0.3" footer="0.3"/>
  <pageSetup paperSize="9" scale="4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H9"/>
  <sheetViews>
    <sheetView topLeftCell="A4" zoomScale="80" zoomScaleNormal="80" workbookViewId="0">
      <selection activeCell="H6" sqref="H6:H8"/>
    </sheetView>
  </sheetViews>
  <sheetFormatPr defaultColWidth="8.85546875" defaultRowHeight="15" x14ac:dyDescent="0.25"/>
  <cols>
    <col min="1" max="1" width="5.5703125" style="10" customWidth="1"/>
    <col min="2" max="2" width="28" style="10" customWidth="1"/>
    <col min="3" max="3" width="56.140625" style="10" customWidth="1"/>
    <col min="4" max="4" width="14.140625" style="11" customWidth="1"/>
    <col min="5" max="7" width="15.5703125" style="50" customWidth="1"/>
    <col min="8" max="8" width="17.85546875" style="54" customWidth="1"/>
    <col min="9" max="16384" width="8.85546875" style="10"/>
  </cols>
  <sheetData>
    <row r="1" spans="1:8" ht="21" customHeight="1" x14ac:dyDescent="0.25">
      <c r="H1" s="51" t="s">
        <v>7</v>
      </c>
    </row>
    <row r="3" spans="1:8" ht="54.95" customHeight="1" x14ac:dyDescent="0.25">
      <c r="A3" s="96" t="s">
        <v>32</v>
      </c>
      <c r="B3" s="97"/>
      <c r="C3" s="97"/>
      <c r="D3" s="97"/>
      <c r="E3" s="97"/>
      <c r="F3" s="97"/>
      <c r="G3" s="97"/>
      <c r="H3" s="97"/>
    </row>
    <row r="4" spans="1:8" ht="15.75" x14ac:dyDescent="0.25">
      <c r="A4" s="95"/>
      <c r="B4" s="95"/>
      <c r="C4" s="95"/>
      <c r="D4" s="95"/>
      <c r="E4" s="95"/>
      <c r="F4" s="95"/>
      <c r="G4" s="95"/>
      <c r="H4" s="95"/>
    </row>
    <row r="5" spans="1:8" ht="99.75" customHeight="1" x14ac:dyDescent="0.25">
      <c r="A5" s="22" t="s">
        <v>0</v>
      </c>
      <c r="B5" s="23" t="s">
        <v>1</v>
      </c>
      <c r="C5" s="22" t="s">
        <v>8</v>
      </c>
      <c r="D5" s="22" t="s">
        <v>3</v>
      </c>
      <c r="E5" s="52" t="s">
        <v>44</v>
      </c>
      <c r="F5" s="52" t="s">
        <v>52</v>
      </c>
      <c r="G5" s="52" t="s">
        <v>53</v>
      </c>
      <c r="H5" s="53" t="s">
        <v>11</v>
      </c>
    </row>
    <row r="6" spans="1:8" ht="90" x14ac:dyDescent="0.25">
      <c r="A6" s="34">
        <v>1</v>
      </c>
      <c r="B6" s="42" t="s">
        <v>42</v>
      </c>
      <c r="C6" s="39" t="s">
        <v>43</v>
      </c>
      <c r="D6" s="17" t="s">
        <v>39</v>
      </c>
      <c r="E6" s="35">
        <v>11.688000000000001</v>
      </c>
      <c r="F6" s="35">
        <v>11.77</v>
      </c>
      <c r="G6" s="35">
        <v>12.175000000000001</v>
      </c>
      <c r="H6" s="35">
        <f t="shared" ref="H6:H8" si="0">MIN(E6:G6)</f>
        <v>11.688000000000001</v>
      </c>
    </row>
    <row r="7" spans="1:8" ht="225" x14ac:dyDescent="0.25">
      <c r="A7" s="64">
        <v>2</v>
      </c>
      <c r="B7" s="43" t="s">
        <v>45</v>
      </c>
      <c r="C7" s="17" t="s">
        <v>46</v>
      </c>
      <c r="D7" s="17" t="s">
        <v>39</v>
      </c>
      <c r="E7" s="35">
        <v>406.32330000000002</v>
      </c>
      <c r="F7" s="35">
        <v>406.33659999999998</v>
      </c>
      <c r="G7" s="35">
        <v>406.36329999999998</v>
      </c>
      <c r="H7" s="35">
        <f t="shared" si="0"/>
        <v>406.32330000000002</v>
      </c>
    </row>
    <row r="8" spans="1:8" ht="135" x14ac:dyDescent="0.25">
      <c r="A8" s="64">
        <v>3</v>
      </c>
      <c r="B8" s="43" t="s">
        <v>47</v>
      </c>
      <c r="C8" s="17" t="s">
        <v>48</v>
      </c>
      <c r="D8" s="105" t="s">
        <v>50</v>
      </c>
      <c r="E8" s="35">
        <v>10.5436</v>
      </c>
      <c r="F8" s="35">
        <v>10.545999999999999</v>
      </c>
      <c r="G8" s="35">
        <v>10.549300000000001</v>
      </c>
      <c r="H8" s="35">
        <f t="shared" si="0"/>
        <v>10.5436</v>
      </c>
    </row>
    <row r="9" spans="1:8" ht="36" customHeight="1" x14ac:dyDescent="0.25">
      <c r="A9" s="98" t="s">
        <v>6</v>
      </c>
      <c r="B9" s="98"/>
      <c r="C9" s="98"/>
      <c r="D9" s="98"/>
      <c r="E9" s="98"/>
      <c r="F9" s="98"/>
      <c r="G9" s="98"/>
      <c r="H9" s="98"/>
    </row>
  </sheetData>
  <mergeCells count="3">
    <mergeCell ref="A4:H4"/>
    <mergeCell ref="A3:H3"/>
    <mergeCell ref="A9:H9"/>
  </mergeCells>
  <pageMargins left="0.23622047244094491" right="0.23622047244094491" top="0.74803149606299213" bottom="0.74803149606299213" header="0.31496062992125984" footer="0.31496062992125984"/>
  <pageSetup paperSize="9" scale="9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10"/>
  <sheetViews>
    <sheetView zoomScale="90" zoomScaleNormal="90" workbookViewId="0">
      <selection activeCell="N10" sqref="N10"/>
    </sheetView>
  </sheetViews>
  <sheetFormatPr defaultColWidth="9.140625" defaultRowHeight="15" x14ac:dyDescent="0.25"/>
  <cols>
    <col min="1" max="1" width="6.42578125" style="25" customWidth="1"/>
    <col min="2" max="2" width="12.140625" style="25" customWidth="1"/>
    <col min="3" max="3" width="34.7109375" style="10" customWidth="1"/>
    <col min="4" max="4" width="20.28515625" style="10" customWidth="1"/>
    <col min="5" max="5" width="28.7109375" style="10" customWidth="1"/>
    <col min="6" max="6" width="37.5703125" style="10" customWidth="1"/>
    <col min="7" max="7" width="14.7109375" style="25" customWidth="1"/>
    <col min="8" max="8" width="13.42578125" style="10" customWidth="1"/>
    <col min="9" max="9" width="10.7109375" style="10" customWidth="1"/>
    <col min="10" max="10" width="11.140625" style="10" customWidth="1"/>
    <col min="11" max="11" width="14.28515625" style="25" customWidth="1"/>
    <col min="12" max="12" width="16" style="26" customWidth="1"/>
    <col min="13" max="13" width="13.7109375" style="10" customWidth="1"/>
    <col min="14" max="14" width="11.7109375" style="102" customWidth="1"/>
    <col min="15" max="16384" width="9.140625" style="10"/>
  </cols>
  <sheetData>
    <row r="2" spans="1:14" x14ac:dyDescent="0.25">
      <c r="A2" s="20"/>
      <c r="B2" s="20"/>
      <c r="C2" s="13"/>
      <c r="D2" s="13"/>
      <c r="E2" s="13"/>
      <c r="F2" s="13"/>
      <c r="G2" s="20"/>
      <c r="H2" s="14"/>
      <c r="I2" s="14"/>
      <c r="J2" s="24"/>
      <c r="M2" s="99" t="s">
        <v>29</v>
      </c>
      <c r="N2" s="99"/>
    </row>
    <row r="3" spans="1:14" x14ac:dyDescent="0.25">
      <c r="A3" s="101" t="s">
        <v>10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</row>
    <row r="4" spans="1:14" x14ac:dyDescent="0.25">
      <c r="A4" s="101" t="s">
        <v>9</v>
      </c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</row>
    <row r="5" spans="1:14" x14ac:dyDescent="0.25">
      <c r="A5" s="100"/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</row>
    <row r="7" spans="1:14" s="13" customFormat="1" ht="82.5" customHeight="1" x14ac:dyDescent="0.25">
      <c r="A7" s="27" t="s">
        <v>12</v>
      </c>
      <c r="B7" s="1" t="s">
        <v>37</v>
      </c>
      <c r="C7" s="28" t="s">
        <v>1</v>
      </c>
      <c r="D7" s="28" t="s">
        <v>13</v>
      </c>
      <c r="E7" s="28" t="s">
        <v>14</v>
      </c>
      <c r="F7" s="29" t="s">
        <v>15</v>
      </c>
      <c r="G7" s="30" t="s">
        <v>16</v>
      </c>
      <c r="H7" s="31" t="s">
        <v>17</v>
      </c>
      <c r="I7" s="29" t="s">
        <v>18</v>
      </c>
      <c r="J7" s="29" t="s">
        <v>19</v>
      </c>
      <c r="K7" s="30" t="s">
        <v>20</v>
      </c>
      <c r="L7" s="32" t="s">
        <v>28</v>
      </c>
      <c r="M7" s="32" t="s">
        <v>21</v>
      </c>
      <c r="N7" s="33" t="s">
        <v>34</v>
      </c>
    </row>
    <row r="8" spans="1:14" s="13" customFormat="1" ht="60" x14ac:dyDescent="0.25">
      <c r="A8" s="27">
        <v>1</v>
      </c>
      <c r="B8" s="17" t="s">
        <v>38</v>
      </c>
      <c r="C8" s="42" t="s">
        <v>42</v>
      </c>
      <c r="D8" s="45" t="s">
        <v>54</v>
      </c>
      <c r="E8" s="45" t="s">
        <v>55</v>
      </c>
      <c r="F8" s="45" t="s">
        <v>56</v>
      </c>
      <c r="G8" s="46">
        <v>10</v>
      </c>
      <c r="H8" s="47">
        <v>122.98</v>
      </c>
      <c r="I8" s="45" t="s">
        <v>57</v>
      </c>
      <c r="J8" s="45" t="s">
        <v>58</v>
      </c>
      <c r="K8" s="48" t="s">
        <v>59</v>
      </c>
      <c r="L8" s="49">
        <v>45807</v>
      </c>
      <c r="M8" s="17" t="s">
        <v>39</v>
      </c>
      <c r="N8" s="36">
        <f>H8/10</f>
        <v>12.298</v>
      </c>
    </row>
    <row r="9" spans="1:14" s="13" customFormat="1" ht="75" x14ac:dyDescent="0.25">
      <c r="A9" s="27">
        <v>2</v>
      </c>
      <c r="B9" s="17" t="s">
        <v>38</v>
      </c>
      <c r="C9" s="43" t="s">
        <v>45</v>
      </c>
      <c r="D9" s="106" t="s">
        <v>60</v>
      </c>
      <c r="E9" s="106" t="s">
        <v>61</v>
      </c>
      <c r="F9" s="106" t="s">
        <v>62</v>
      </c>
      <c r="G9" s="107">
        <v>10</v>
      </c>
      <c r="H9" s="108">
        <v>2438.4499999999998</v>
      </c>
      <c r="I9" s="106" t="s">
        <v>63</v>
      </c>
      <c r="J9" s="106" t="s">
        <v>64</v>
      </c>
      <c r="K9" s="109" t="s">
        <v>65</v>
      </c>
      <c r="L9" s="110">
        <v>45534</v>
      </c>
      <c r="M9" s="17" t="s">
        <v>39</v>
      </c>
      <c r="N9" s="36">
        <f>H9/10/0.6</f>
        <v>406.4083</v>
      </c>
    </row>
    <row r="10" spans="1:14" s="13" customFormat="1" ht="75" x14ac:dyDescent="0.25">
      <c r="A10" s="27">
        <v>3</v>
      </c>
      <c r="B10" s="17" t="s">
        <v>38</v>
      </c>
      <c r="C10" s="43" t="s">
        <v>47</v>
      </c>
      <c r="D10" s="106" t="s">
        <v>66</v>
      </c>
      <c r="E10" s="106" t="s">
        <v>67</v>
      </c>
      <c r="F10" s="106" t="s">
        <v>68</v>
      </c>
      <c r="G10" s="107">
        <v>30</v>
      </c>
      <c r="H10" s="108">
        <v>317</v>
      </c>
      <c r="I10" s="106" t="s">
        <v>69</v>
      </c>
      <c r="J10" s="106" t="s">
        <v>70</v>
      </c>
      <c r="K10" s="109" t="s">
        <v>71</v>
      </c>
      <c r="L10" s="110">
        <v>45776</v>
      </c>
      <c r="M10" s="17" t="s">
        <v>50</v>
      </c>
      <c r="N10" s="36">
        <f>H10/30</f>
        <v>10.566700000000001</v>
      </c>
    </row>
  </sheetData>
  <mergeCells count="4">
    <mergeCell ref="M2:N2"/>
    <mergeCell ref="A5:N5"/>
    <mergeCell ref="A4:N4"/>
    <mergeCell ref="A3:N3"/>
  </mergeCells>
  <pageMargins left="0.25" right="0.25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НМЦК</vt:lpstr>
      <vt:lpstr>анализ рынка</vt:lpstr>
      <vt:lpstr>тарифный метод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omo_ec11</dc:creator>
  <cp:lastModifiedBy>Виктория Александровна Кольчицкая</cp:lastModifiedBy>
  <cp:lastPrinted>2025-12-25T11:28:34Z</cp:lastPrinted>
  <dcterms:created xsi:type="dcterms:W3CDTF">2017-11-20T09:37:51Z</dcterms:created>
  <dcterms:modified xsi:type="dcterms:W3CDTF">2026-07-13T09:12:09Z</dcterms:modified>
</cp:coreProperties>
</file>