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Yandex.Disk\38\лампы\"/>
    </mc:Choice>
  </mc:AlternateContent>
  <bookViews>
    <workbookView xWindow="0" yWindow="0" windowWidth="23040" windowHeight="10056"/>
  </bookViews>
  <sheets>
    <sheet name="НМЦК" sheetId="4" r:id="rId1"/>
  </sheets>
  <calcPr calcId="162913"/>
</workbook>
</file>

<file path=xl/calcChain.xml><?xml version="1.0" encoding="utf-8"?>
<calcChain xmlns="http://schemas.openxmlformats.org/spreadsheetml/2006/main">
  <c r="P10" i="4" l="1"/>
  <c r="P11" i="4" l="1"/>
  <c r="K11" i="4"/>
  <c r="L11" i="4" s="1"/>
  <c r="H11" i="4"/>
  <c r="I11" i="4" s="1"/>
  <c r="J11" i="4" s="1"/>
  <c r="P12" i="4" l="1"/>
  <c r="H10" i="4"/>
  <c r="I10" i="4" s="1"/>
  <c r="J10" i="4" s="1"/>
  <c r="K10" i="4"/>
  <c r="L10" i="4" s="1"/>
</calcChain>
</file>

<file path=xl/sharedStrings.xml><?xml version="1.0" encoding="utf-8"?>
<sst xmlns="http://schemas.openxmlformats.org/spreadsheetml/2006/main" count="32" uniqueCount="31">
  <si>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</si>
  <si>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</si>
  <si>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</si>
  <si>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</si>
  <si>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</si>
  <si>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</si>
  <si>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</si>
  <si>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</si>
  <si>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</si>
  <si>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1</t>
  </si>
  <si>
    <t>2</t>
  </si>
  <si>
    <t>шт.</t>
  </si>
  <si>
    <t>НМЦК, определяемая методом сопоставимых рыночных цен (анализа рынка)</t>
  </si>
  <si>
    <t>Начальная (максимальная) цена контракта составляет</t>
  </si>
  <si>
    <t>НМЦК</t>
  </si>
  <si>
    <t>Наименование оборудования</t>
  </si>
  <si>
    <t>ИЦИ №1, вх. № 110 от 27.05.2026</t>
  </si>
  <si>
    <t>ИЦИ №2, вх.111 от 27.05.2026</t>
  </si>
  <si>
    <t>ИЦИ № 3, вх. №112 от 27.05.2026</t>
  </si>
  <si>
    <t>Предельная цена в соответствии с Распоряжением 100-р</t>
  </si>
  <si>
    <t>Минимальная цена</t>
  </si>
  <si>
    <t>1. .В соответствии с  пп. в) п. 7 ПП РФ № 1875 были направлены запросы о предоставлении информации о цене товаров 6 (шести) субъектам деятельности в сфере промышленности, информация о которых включена в государственную информационную систему промышленности и осуществляющих производство включенного в объект закупки товара.Ответы не получены.</t>
  </si>
  <si>
    <t>2. В соответствии с  пп. в) п. 7 ПП РФ № 1875 были направлены запросы о предоставлении информации о цене товаров 4 (четырем) поставщикам, которые осуществляют поставку товаров, идентичных товарам, планируемым к закупке и информация о которых и о поставленных имим товарах содержится на официальном сайте единой информационной системы в реестре контрактов, заключенных заказчиками. Получено 2 ответа</t>
  </si>
  <si>
    <t>3. В соответствии с ч.1 ст.22 Федеральный закон от 05.04.2013 N 44-ФЗ  "О контрактной системе в сфере закупок товаров, работ, услуг для обеспечения государственных и муниципальных нужд" (далее – Закон № 44-ФЗ) и в соответствии с «Методическими рекомендациями по применению методов определения начальной (максимальной цены контракта, цены контракта, заключаемого с единственным поставщиком», утвержденных Приказом Минэкономразвития России от 02.10.2013 г. № 567 (далее – Рекомендации) заказчиком был направлены запросы о предоставлении ценовой информации 1 (одному) поставщику(подрядчикам, исполнителям), обладающему опытом поставок соответствующих товаров, работ, услуг, информация о которых имеется в свободном доступе (в частности, опубликована в печати,размещена на сайтах в сети "ИНТЕРНЕТ",  в том числе размещенная в Электронном магазине Санкт-Петербурга. Получен 1 (один) ответ.</t>
  </si>
  <si>
    <t>Обоснование начальной (максимальной) цены контракта иным методом.</t>
  </si>
  <si>
    <t>Цена из Реестра товаров(минимальная из ценовых предложений)</t>
  </si>
  <si>
    <t xml:space="preserve">ОКПД2 26.30.50,   включены в Приложение №2 к постановлению Правительства Российской Федерации от 23 декабря 2024 г. N 1875 «О мерах по предоставлению национального режима при осуществлении закупок товаров, работ, услуг для обеспечения государтвенных и муниципальных нужд, закупок товаров, работ, услуг отдельными видами юридических лиц». </t>
  </si>
  <si>
    <t>4. В целях соблюдения статьи 34 Бюджетного Кодекса, Заказчиком принято  решение при расчете начальной (максимальной) цены контракта использовать  минимальные цены за единицу товара.</t>
  </si>
  <si>
    <t>Наименование закупки: Поставка по требованию пожарных органов светодиодных светильников взамен установленных устаревшей конструкции</t>
  </si>
  <si>
    <t>Светильник аварийный
светодиодный ВЫХОД EXIT
двухсторонний 3вт 1.5ч
постоянный LED IP20</t>
  </si>
  <si>
    <t>Блок аварийного питания,
литиевый, время работы - 1час,
бренд ВСД, с параллельно
расположенными
аккумуляторами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</si>
</sst>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00"/>
    <numFmt numFmtId="166" formatCode="0.0000"/>
    <numFmt numFmtId="167" formatCode="0.00000"/>
  </numFmts>
  <fonts count="23" x14ac:knownFonts="1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3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15" fillId="0" borderId="0" xfId="0" applyFont="1"/>
    <xf numFmtId="0" fontId="15" fillId="0" borderId="0" xfId="0" applyFont="1" applyProtection="1"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1" fillId="0" borderId="0" xfId="0" applyFont="1" applyProtection="1">
      <protection locked="0"/>
    </xf>
    <xf numFmtId="0" fontId="7" fillId="0" borderId="0" xfId="0" applyFont="1" applyAlignment="1" applyProtection="1">
      <alignment vertical="top" wrapText="1"/>
      <protection locked="0"/>
    </xf>
    <xf numFmtId="3" fontId="0" fillId="0" borderId="0" xfId="0" applyNumberForma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6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/>
    <xf numFmtId="4" fontId="3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49" fontId="18" fillId="2" borderId="1" xfId="0" applyNumberFormat="1" applyFont="1" applyFill="1" applyBorder="1" applyAlignment="1">
      <alignment horizontal="left" vertical="top" wrapText="1"/>
    </xf>
    <xf numFmtId="49" fontId="18" fillId="2" borderId="2" xfId="0" applyNumberFormat="1" applyFont="1" applyFill="1" applyBorder="1" applyAlignment="1">
      <alignment horizontal="left" vertical="top" wrapText="1"/>
    </xf>
    <xf numFmtId="49" fontId="18" fillId="2" borderId="3" xfId="0" applyNumberFormat="1" applyFont="1" applyFill="1" applyBorder="1" applyAlignment="1">
      <alignment horizontal="left" vertical="top" wrapText="1"/>
    </xf>
    <xf numFmtId="49" fontId="18" fillId="2" borderId="4" xfId="0" applyNumberFormat="1" applyFont="1" applyFill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4" fontId="21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8</xdr:row>
      <xdr:rowOff>952500</xdr:rowOff>
    </xdr:from>
    <xdr:to>
      <xdr:col>9</xdr:col>
      <xdr:colOff>0</xdr:colOff>
      <xdr:row>8</xdr:row>
      <xdr:rowOff>1304925</xdr:rowOff>
    </xdr:to>
    <xdr:pic>
      <xdr:nvPicPr>
        <xdr:cNvPr id="1252" name="Picture 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3000375"/>
          <a:ext cx="6762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8</xdr:row>
      <xdr:rowOff>1190625</xdr:rowOff>
    </xdr:from>
    <xdr:to>
      <xdr:col>7</xdr:col>
      <xdr:colOff>838200</xdr:colOff>
      <xdr:row>8</xdr:row>
      <xdr:rowOff>1466634</xdr:rowOff>
    </xdr:to>
    <xdr:pic>
      <xdr:nvPicPr>
        <xdr:cNvPr id="1253" name="Picture 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3238500"/>
          <a:ext cx="809625" cy="276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1381125</xdr:rowOff>
    </xdr:from>
    <xdr:to>
      <xdr:col>10</xdr:col>
      <xdr:colOff>0</xdr:colOff>
      <xdr:row>8</xdr:row>
      <xdr:rowOff>1733550</xdr:rowOff>
    </xdr:to>
    <xdr:pic>
      <xdr:nvPicPr>
        <xdr:cNvPr id="1254" name="Picture 1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429000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36742</xdr:colOff>
      <xdr:row>8</xdr:row>
      <xdr:rowOff>1733551</xdr:rowOff>
    </xdr:from>
    <xdr:to>
      <xdr:col>10</xdr:col>
      <xdr:colOff>1457325</xdr:colOff>
      <xdr:row>8</xdr:row>
      <xdr:rowOff>2095500</xdr:rowOff>
    </xdr:to>
    <xdr:pic>
      <xdr:nvPicPr>
        <xdr:cNvPr id="1256" name="Picture 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8692" y="3781426"/>
          <a:ext cx="1420583" cy="361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8</xdr:row>
      <xdr:rowOff>1400175</xdr:rowOff>
    </xdr:from>
    <xdr:to>
      <xdr:col>10</xdr:col>
      <xdr:colOff>419100</xdr:colOff>
      <xdr:row>8</xdr:row>
      <xdr:rowOff>1628775</xdr:rowOff>
    </xdr:to>
    <xdr:pic>
      <xdr:nvPicPr>
        <xdr:cNvPr id="1257" name="Picture 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429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C7" workbookViewId="0">
      <selection activeCell="P12" sqref="P12"/>
    </sheetView>
  </sheetViews>
  <sheetFormatPr defaultRowHeight="13.2" x14ac:dyDescent="0.25"/>
  <cols>
    <col min="1" max="1" width="5.6640625" customWidth="1"/>
    <col min="2" max="2" width="26.5546875" customWidth="1"/>
    <col min="3" max="3" width="7.88671875" customWidth="1"/>
    <col min="4" max="4" width="7.5546875" customWidth="1"/>
    <col min="5" max="7" width="12.88671875" customWidth="1"/>
    <col min="8" max="8" width="13" customWidth="1"/>
    <col min="9" max="9" width="10.5546875" customWidth="1"/>
    <col min="11" max="11" width="22.5546875" customWidth="1"/>
    <col min="12" max="13" width="14.88671875" customWidth="1"/>
    <col min="14" max="14" width="14.33203125" customWidth="1"/>
    <col min="15" max="15" width="15" customWidth="1"/>
    <col min="16" max="16" width="18.6640625" customWidth="1"/>
  </cols>
  <sheetData>
    <row r="1" spans="1:16" ht="24.75" customHeight="1" x14ac:dyDescent="0.25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27.75" customHeight="1" x14ac:dyDescent="0.25">
      <c r="A2" s="44" t="s">
        <v>28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ht="32.25" customHeight="1" x14ac:dyDescent="0.25">
      <c r="A3" s="45" t="s">
        <v>26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</row>
    <row r="4" spans="1:16" ht="36.75" customHeight="1" x14ac:dyDescent="0.25">
      <c r="A4" s="47" t="s">
        <v>21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9"/>
    </row>
    <row r="5" spans="1:16" ht="36.75" customHeight="1" x14ac:dyDescent="0.25">
      <c r="A5" s="47" t="s">
        <v>22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9"/>
    </row>
    <row r="6" spans="1:16" ht="61.5" customHeight="1" x14ac:dyDescent="0.25">
      <c r="A6" s="47" t="s">
        <v>23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</row>
    <row r="7" spans="1:16" ht="24.75" customHeight="1" x14ac:dyDescent="0.25">
      <c r="A7" s="46" t="s">
        <v>27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6" ht="42.75" customHeight="1" x14ac:dyDescent="0.25">
      <c r="A8" s="50"/>
      <c r="B8" s="54" t="s">
        <v>15</v>
      </c>
      <c r="C8" s="54" t="s">
        <v>0</v>
      </c>
      <c r="D8" s="54" t="s">
        <v>1</v>
      </c>
      <c r="E8" s="54" t="s">
        <v>2</v>
      </c>
      <c r="F8" s="54"/>
      <c r="G8" s="54"/>
      <c r="H8" s="55" t="s">
        <v>5</v>
      </c>
      <c r="I8" s="55"/>
      <c r="J8" s="55"/>
      <c r="K8" s="57" t="s">
        <v>12</v>
      </c>
      <c r="L8" s="58"/>
      <c r="M8" s="52" t="s">
        <v>25</v>
      </c>
      <c r="N8" s="56" t="s">
        <v>19</v>
      </c>
      <c r="O8" s="39" t="s">
        <v>20</v>
      </c>
      <c r="P8" s="39" t="s">
        <v>14</v>
      </c>
    </row>
    <row r="9" spans="1:16" ht="180.75" customHeight="1" x14ac:dyDescent="0.25">
      <c r="A9" s="51"/>
      <c r="B9" s="52"/>
      <c r="C9" s="52"/>
      <c r="D9" s="52"/>
      <c r="E9" s="26" t="s">
        <v>16</v>
      </c>
      <c r="F9" s="26" t="s">
        <v>17</v>
      </c>
      <c r="G9" s="26" t="s">
        <v>18</v>
      </c>
      <c r="H9" s="4" t="s">
        <v>3</v>
      </c>
      <c r="I9" s="4" t="s">
        <v>4</v>
      </c>
      <c r="J9" s="4" t="s">
        <v>6</v>
      </c>
      <c r="K9" s="25" t="s">
        <v>7</v>
      </c>
      <c r="L9" s="27" t="s">
        <v>8</v>
      </c>
      <c r="M9" s="53"/>
      <c r="N9" s="56"/>
      <c r="O9" s="39"/>
      <c r="P9" s="39"/>
    </row>
    <row r="10" spans="1:16" ht="26.25" customHeight="1" x14ac:dyDescent="0.3">
      <c r="A10" s="28" t="s">
        <v>9</v>
      </c>
      <c r="B10" s="59" t="s">
        <v>29</v>
      </c>
      <c r="C10" s="29" t="s">
        <v>11</v>
      </c>
      <c r="D10" s="34">
        <v>7</v>
      </c>
      <c r="E10" s="60">
        <v>1990</v>
      </c>
      <c r="F10" s="61">
        <v>2000</v>
      </c>
      <c r="G10" s="62">
        <v>2100</v>
      </c>
      <c r="H10" s="30">
        <f>AVERAGE(E10:G10)</f>
        <v>2030</v>
      </c>
      <c r="I10" s="31">
        <f>SQRT(((SUM((POWER(E10-H10,2)),(POWER(F10-H10,2)),(POWER(G10-H10,2)))/(COLUMNS(E10:G10)-1))))</f>
        <v>60.827625302982199</v>
      </c>
      <c r="J10" s="31">
        <f>I10/H10*100</f>
        <v>2.9964347439892709</v>
      </c>
      <c r="K10" s="32">
        <f>((D10/3)*(SUM(E10:G10)))</f>
        <v>14210</v>
      </c>
      <c r="L10" s="33">
        <f>K10/D10</f>
        <v>2030</v>
      </c>
      <c r="M10" s="35"/>
      <c r="N10" s="36"/>
      <c r="O10" s="60">
        <v>1990</v>
      </c>
      <c r="P10" s="37">
        <f>O10*D10</f>
        <v>13930</v>
      </c>
    </row>
    <row r="11" spans="1:16" ht="22.5" customHeight="1" x14ac:dyDescent="0.3">
      <c r="A11" s="28" t="s">
        <v>10</v>
      </c>
      <c r="B11" s="59" t="s">
        <v>30</v>
      </c>
      <c r="C11" s="29" t="s">
        <v>11</v>
      </c>
      <c r="D11" s="34">
        <v>7</v>
      </c>
      <c r="E11" s="60">
        <v>2690</v>
      </c>
      <c r="F11" s="61">
        <v>2700</v>
      </c>
      <c r="G11" s="62">
        <v>2710</v>
      </c>
      <c r="H11" s="30">
        <f t="shared" ref="H11" si="0">AVERAGE(E11:G11)</f>
        <v>2700</v>
      </c>
      <c r="I11" s="31">
        <f t="shared" ref="I11" si="1">SQRT(((SUM((POWER(E11-H11,2)),(POWER(F11-H11,2)),(POWER(G11-H11,2)))/(COLUMNS(E11:G11)-1))))</f>
        <v>10</v>
      </c>
      <c r="J11" s="31">
        <f t="shared" ref="J11" si="2">I11/H11*100</f>
        <v>0.37037037037037041</v>
      </c>
      <c r="K11" s="32">
        <f t="shared" ref="K11" si="3">((D11/3)*(SUM(E11:G11)))</f>
        <v>18900</v>
      </c>
      <c r="L11" s="33">
        <f t="shared" ref="L11" si="4">K11/D11</f>
        <v>2700</v>
      </c>
      <c r="M11" s="35"/>
      <c r="N11" s="36"/>
      <c r="O11" s="60">
        <v>2690</v>
      </c>
      <c r="P11" s="37">
        <f t="shared" ref="P11" si="5">O11*D11</f>
        <v>18830</v>
      </c>
    </row>
    <row r="12" spans="1:16" ht="22.5" customHeight="1" x14ac:dyDescent="0.3">
      <c r="A12" s="40" t="s">
        <v>13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2"/>
      <c r="P12" s="38">
        <f>SUM(P10:P11)</f>
        <v>32760</v>
      </c>
    </row>
    <row r="13" spans="1:16" s="1" customFormat="1" ht="14.25" customHeight="1" x14ac:dyDescent="0.25">
      <c r="B13" s="19"/>
      <c r="C13" s="20"/>
      <c r="D13" s="21"/>
      <c r="E13" s="21"/>
      <c r="F13" s="22"/>
      <c r="G13" s="20"/>
      <c r="H13" s="20"/>
      <c r="M13" s="18"/>
      <c r="N13" s="3"/>
      <c r="O13" s="2"/>
    </row>
    <row r="14" spans="1:16" s="1" customFormat="1" x14ac:dyDescent="0.25">
      <c r="C14" s="20"/>
      <c r="D14" s="21"/>
      <c r="E14" s="21"/>
      <c r="F14" s="22"/>
      <c r="G14" s="20"/>
      <c r="H14" s="20"/>
      <c r="M14" s="3"/>
      <c r="N14" s="3"/>
      <c r="O14" s="2"/>
    </row>
    <row r="15" spans="1:16" s="1" customFormat="1" ht="13.8" x14ac:dyDescent="0.25">
      <c r="B15" s="24"/>
      <c r="C15" s="20"/>
      <c r="D15" s="21"/>
      <c r="E15" s="21"/>
      <c r="F15" s="22"/>
      <c r="G15" s="20"/>
      <c r="H15" s="20"/>
      <c r="M15" s="3"/>
      <c r="N15" s="3"/>
      <c r="O15" s="2"/>
    </row>
    <row r="16" spans="1:16" ht="15.6" x14ac:dyDescent="0.25">
      <c r="A16" s="6"/>
      <c r="C16" s="6"/>
      <c r="D16" s="6"/>
      <c r="E16" s="6"/>
      <c r="F16" s="6"/>
      <c r="G16" s="6"/>
      <c r="H16" s="5"/>
      <c r="I16" s="5"/>
    </row>
    <row r="17" spans="1:9" ht="15.6" x14ac:dyDescent="0.3">
      <c r="A17" s="7"/>
      <c r="B17" s="23"/>
      <c r="C17" s="8"/>
      <c r="D17" s="9"/>
      <c r="E17" s="9"/>
      <c r="F17" s="10"/>
      <c r="G17" s="11"/>
      <c r="H17" s="12"/>
      <c r="I17" s="12"/>
    </row>
    <row r="18" spans="1:9" ht="15.6" x14ac:dyDescent="0.3">
      <c r="A18" s="13"/>
      <c r="C18" s="15"/>
      <c r="D18" s="9"/>
      <c r="E18" s="9"/>
      <c r="F18" s="16"/>
      <c r="G18" s="11"/>
      <c r="H18" s="12"/>
      <c r="I18" s="12"/>
    </row>
    <row r="19" spans="1:9" ht="15.6" x14ac:dyDescent="0.25">
      <c r="B19" s="6"/>
    </row>
    <row r="20" spans="1:9" ht="15.6" x14ac:dyDescent="0.25">
      <c r="B20" s="17"/>
    </row>
    <row r="21" spans="1:9" ht="15.6" x14ac:dyDescent="0.25">
      <c r="B21" s="14"/>
    </row>
  </sheetData>
  <mergeCells count="19">
    <mergeCell ref="H8:J8"/>
    <mergeCell ref="C8:C9"/>
    <mergeCell ref="E8:G8"/>
    <mergeCell ref="N8:N9"/>
    <mergeCell ref="K8:L8"/>
    <mergeCell ref="O8:O9"/>
    <mergeCell ref="P8:P9"/>
    <mergeCell ref="A12:O12"/>
    <mergeCell ref="A1:P1"/>
    <mergeCell ref="A2:P2"/>
    <mergeCell ref="A3:P3"/>
    <mergeCell ref="A7:P7"/>
    <mergeCell ref="A4:P4"/>
    <mergeCell ref="A5:P5"/>
    <mergeCell ref="A6:P6"/>
    <mergeCell ref="A8:A9"/>
    <mergeCell ref="M8:M9"/>
    <mergeCell ref="D8:D9"/>
    <mergeCell ref="B8:B9"/>
  </mergeCells>
  <phoneticPr fontId="17" type="noConversion"/>
  <pageMargins left="0.70866141732283472" right="0.11811023622047245" top="0.15748031496062992" bottom="0.15748031496062992" header="0.31496062992125984" footer="0.31496062992125984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2026-06-30T08:16:51Z</cp:lastPrinted>
  <dcterms:created xsi:type="dcterms:W3CDTF">1996-10-08T23:32:33Z</dcterms:created>
  <dcterms:modified xsi:type="dcterms:W3CDTF">2026-07-13T13:31:37Z</dcterms:modified>
</cp:coreProperties>
</file>