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580"/>
  </bookViews>
  <sheets>
    <sheet name="Расчет НМЦК" sheetId="1" r:id="rId1"/>
  </sheets>
  <definedNames>
    <definedName name="_xlnm._FilterDatabase" localSheetId="0" hidden="1">'Расчет НМЦК'!$B$3:$R$5</definedName>
    <definedName name="_xlnm.Print_Area" localSheetId="0">'Расчет НМЦК'!$B$1:$N$13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<sst xmlns="http://schemas.openxmlformats.org/spreadsheetml/2006/main" count="26" uniqueCount="22">
  <si>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РАСЧЕТ НАЧАЛЬНОЙ (МАКСИМАЛЬНОЙ) ЦЕНЫ ДОГОВОРА</t>
  </si>
  <si>
    <t>ОК</t>
  </si>
  <si>
    <t>Если в КП цены БЕЗ НДС,        то нужен пересчет</t>
  </si>
  <si>
    <t>Превышение</t>
  </si>
  <si>
    <t>№ п/п</t>
  </si>
  <si>
    <t>Наименование объекта закупки</t>
  </si>
  <si>
    <t>ИЦИ 1</t>
  </si>
  <si>
    <t>Цена за единицу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</si>
  <si>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</si>
  <si>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</si>
  <si>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</si>
  <si>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</si>
  <si>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</si>
  <si>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Проверка коэффициента вариации (не должен быть выше 33 %)</t>
  </si>
  <si>
    <t>Цена из КП БЕЗ НДС</t>
  </si>
  <si>
    <t>Цена с НДС</t>
  </si>
  <si>
    <t>Триммер аккумуляторный, 82V, 40 см, с 2хАКБ 5 А.ч. и ЗУ</t>
  </si>
  <si>
    <t>шт</t>
  </si>
  <si>
    <t>ИТОГО:</t>
  </si>
  <si>
    <t>Наименьшая цена Договора, предложенная поставщиком (подрядчиком, исполнителем), составила:</t>
  </si>
  <si>
    <t>Заведующий ГБДОУ детский сад № 92 Приморского района Санкт-Петербурга   ____________________________</t>
  </si>
  <si>
    <t>А.В. Юдина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</si>
</sst>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 ##0.00\ _₽_-;\-* #\ ##0.00\ _₽_-;_-* &quot;-&quot;??\ _₽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33">
    <font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b/>
      <sz val="9"/>
      <color theme="1"/>
      <name val="Times New Roman"/>
      <charset val="204"/>
    </font>
    <font>
      <b/>
      <sz val="9"/>
      <name val="Times New Roman"/>
      <charset val="204"/>
    </font>
    <font>
      <sz val="10"/>
      <color theme="1"/>
      <name val="Times New Roman"/>
      <charset val="204"/>
    </font>
    <font>
      <sz val="9"/>
      <color theme="1"/>
      <name val="Times New Roman"/>
      <charset val="204"/>
    </font>
    <font>
      <sz val="9"/>
      <name val="Times New Roman"/>
      <charset val="204"/>
    </font>
    <font>
      <b/>
      <sz val="16"/>
      <color theme="1"/>
      <name val="Times New Roman"/>
      <charset val="204"/>
    </font>
    <font>
      <sz val="9"/>
      <color theme="1"/>
      <name val="Calibri"/>
      <charset val="204"/>
      <scheme val="minor"/>
    </font>
    <font>
      <sz val="13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1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23" fillId="6" borderId="18" applyNumberFormat="0" applyAlignment="0" applyProtection="0">
      <alignment vertical="center"/>
    </xf>
    <xf numFmtId="0" fontId="24" fillId="6" borderId="17" applyNumberFormat="0" applyAlignment="0" applyProtection="0">
      <alignment vertical="center"/>
    </xf>
    <xf numFmtId="0" fontId="25" fillId="7" borderId="19" applyNumberFormat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49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3" borderId="9" xfId="0" applyFont="1" applyFill="1" applyBorder="1" applyAlignment="1" applyProtection="1">
      <alignment horizontal="left" vertical="center" wrapText="1" indent="1"/>
    </xf>
    <xf numFmtId="180" fontId="8" fillId="0" borderId="7" xfId="0" applyNumberFormat="1" applyFont="1" applyBorder="1" applyAlignment="1">
      <alignment horizontal="center" vertical="center" wrapText="1"/>
    </xf>
    <xf numFmtId="180" fontId="7" fillId="0" borderId="7" xfId="0" applyNumberFormat="1" applyFont="1" applyBorder="1" applyAlignment="1">
      <alignment horizontal="center" vertical="center" wrapText="1"/>
    </xf>
    <xf numFmtId="180" fontId="7" fillId="0" borderId="7" xfId="1" applyNumberFormat="1" applyFont="1" applyFill="1" applyBorder="1" applyAlignment="1">
      <alignment horizontal="center" vertical="center"/>
    </xf>
    <xf numFmtId="180" fontId="4" fillId="0" borderId="7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80" fontId="7" fillId="0" borderId="7" xfId="0" applyNumberFormat="1" applyFont="1" applyBorder="1" applyAlignment="1">
      <alignment horizontal="center" vertical="center"/>
    </xf>
    <xf numFmtId="180" fontId="4" fillId="0" borderId="10" xfId="0" applyNumberFormat="1" applyFont="1" applyBorder="1" applyAlignment="1">
      <alignment horizontal="right" vertical="center"/>
    </xf>
    <xf numFmtId="180" fontId="4" fillId="0" borderId="12" xfId="0" applyNumberFormat="1" applyFont="1" applyBorder="1" applyAlignment="1">
      <alignment horizontal="right" vertical="center"/>
    </xf>
    <xf numFmtId="180" fontId="4" fillId="0" borderId="11" xfId="0" applyNumberFormat="1" applyFont="1" applyBorder="1" applyAlignment="1">
      <alignment horizontal="right" vertical="center"/>
    </xf>
    <xf numFmtId="180" fontId="4" fillId="3" borderId="7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9" fillId="0" borderId="0" xfId="49" applyFont="1" applyAlignment="1">
      <alignment horizontal="left" vertical="center" wrapText="1"/>
    </xf>
    <xf numFmtId="176" fontId="9" fillId="0" borderId="13" xfId="50" applyFont="1" applyBorder="1" applyAlignment="1">
      <alignment horizontal="center" vertical="center"/>
    </xf>
    <xf numFmtId="0" fontId="1" fillId="0" borderId="0" xfId="49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1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  <cellStyle name="Финансовый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1"/>
  <sheetViews>
    <sheetView tabSelected="1" view="pageBreakPreview" zoomScaleNormal="120" workbookViewId="0">
      <selection activeCell="E12" sqref="E12"/>
    </sheetView>
  </sheetViews>
  <sheetFormatPr defaultColWidth="9" defaultRowHeight="14.4"/>
  <cols>
    <col min="2" max="2" width="6.28703703703704" customWidth="1"/>
    <col min="3" max="3" width="34.712962962963" style="3" customWidth="1"/>
    <col min="4" max="4" width="16.287037037037" customWidth="1"/>
    <col min="5" max="5" width="13.287037037037" customWidth="1"/>
    <col min="6" max="6" width="14.4259259259259" customWidth="1"/>
    <col min="7" max="7" width="13.287037037037" customWidth="1"/>
    <col min="8" max="8" width="15.712962962963" customWidth="1"/>
    <col min="9" max="9" width="13" customWidth="1"/>
    <col min="10" max="10" width="16" customWidth="1"/>
    <col min="11" max="11" width="13" customWidth="1"/>
    <col min="12" max="12" width="7.85185185185185" customWidth="1"/>
    <col min="13" max="13" width="9.13888888888889" customWidth="1"/>
    <col min="14" max="14" width="23.5740740740741" style="4" customWidth="1"/>
    <col min="16" max="16" width="28" style="4" hidden="1" customWidth="1"/>
    <col min="17" max="18" width="12.712962962963" hidden="1" customWidth="1"/>
  </cols>
  <sheetData>
    <row r="1" ht="15.15" spans="1:18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6"/>
      <c r="P1" s="7" t="s">
        <v>1</v>
      </c>
      <c r="Q1" s="8" t="s">
        <v>2</v>
      </c>
      <c r="R1" s="9"/>
    </row>
    <row r="2" ht="15.15" spans="1:18">
      <c r="P2" s="10" t="s">
        <v>3</v>
      </c>
      <c r="Q2" s="11"/>
      <c r="R2" s="12"/>
    </row>
    <row r="3" ht="43.2" spans="1:18">
      <c r="B3" s="13" t="s">
        <v>4</v>
      </c>
      <c r="C3" s="13" t="s">
        <v>5</v>
      </c>
      <c r="D3" s="14" t="s">
        <v>6</v>
      </c>
      <c r="E3" s="13" t="s">
        <v>7</v>
      </c>
      <c r="F3" s="14" t="s">
        <v>6</v>
      </c>
      <c r="G3" s="13" t="s">
        <v>7</v>
      </c>
      <c r="H3" s="14" t="s">
        <v>6</v>
      </c>
      <c r="I3" s="13" t="s">
        <v>7</v>
      </c>
      <c r="J3" s="13" t="s">
        <v>8</v>
      </c>
      <c r="K3" s="13" t="s">
        <v>9</v>
      </c>
      <c r="L3" s="13" t="s">
        <v>10</v>
      </c>
      <c r="M3" s="13" t="s">
        <v>11</v>
      </c>
      <c r="N3" s="13" t="s">
        <v>12</v>
      </c>
      <c r="P3" s="15" t="s">
        <v>13</v>
      </c>
      <c r="Q3" s="16" t="s">
        <v>14</v>
      </c>
      <c r="R3" s="17" t="s">
        <v>15</v>
      </c>
    </row>
    <row r="4" ht="24" spans="1:18">
      <c r="A4" s="18">
        <v>310</v>
      </c>
      <c r="B4" s="13">
        <v>1</v>
      </c>
      <c r="C4" s="19" t="s">
        <v>16</v>
      </c>
      <c r="D4" s="20">
        <f>E4*L4</f>
        <v>179960</v>
      </c>
      <c r="E4" s="21">
        <v>89980</v>
      </c>
      <c r="F4" s="20">
        <f>G4*L4</f>
        <v>181960.86</v>
      </c>
      <c r="G4" s="21">
        <v>90980.43</v>
      </c>
      <c r="H4" s="20">
        <f>I4*L4</f>
        <v>184444</v>
      </c>
      <c r="I4" s="21">
        <v>92222</v>
      </c>
      <c r="J4" s="22">
        <f t="shared" ref="J4" si="0">STDEV(E4,G4,I4)/AVERAGE(E4,G4,I4)</f>
        <v>0.012334167171496</v>
      </c>
      <c r="K4" s="22">
        <f t="shared" ref="K4" si="1">ROUND((E4+G4+I4)/3,2)</f>
        <v>91060.81</v>
      </c>
      <c r="L4" s="23">
        <v>2</v>
      </c>
      <c r="M4" s="23" t="s">
        <v>17</v>
      </c>
      <c r="N4" s="22">
        <f>K4*L4</f>
        <v>182121.62</v>
      </c>
      <c r="P4" s="15"/>
      <c r="Q4" s="16"/>
      <c r="R4" s="17"/>
    </row>
    <row r="5" spans="1:18">
      <c r="B5" s="24"/>
      <c r="C5" s="25"/>
      <c r="D5" s="26">
        <f>SUM(D4:D4)</f>
        <v>179960</v>
      </c>
      <c r="E5" s="26"/>
      <c r="F5" s="26">
        <f>SUM(F4:F4)</f>
        <v>181960.86</v>
      </c>
      <c r="G5" s="26"/>
      <c r="H5" s="26">
        <f>SUM(H4:H4)</f>
        <v>184444</v>
      </c>
      <c r="I5" s="26"/>
      <c r="J5" s="26"/>
      <c r="K5" s="27" t="s">
        <v>18</v>
      </c>
      <c r="L5" s="28"/>
      <c r="M5" s="29"/>
      <c r="N5" s="30">
        <f>SUM(N4:N4)</f>
        <v>182121.62</v>
      </c>
    </row>
    <row r="6" spans="1:18"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</row>
    <row r="7" s="1" customFormat="1" ht="20.4" spans="1:18">
      <c r="B7" s="32" t="s">
        <v>19</v>
      </c>
      <c r="C7" s="32"/>
      <c r="D7" s="32"/>
      <c r="E7" s="32"/>
      <c r="F7" s="32"/>
      <c r="G7" s="32"/>
      <c r="H7" s="32"/>
      <c r="I7" s="32"/>
      <c r="J7" s="32"/>
      <c r="K7" s="32"/>
      <c r="L7" s="33">
        <f>D5</f>
        <v>179960</v>
      </c>
      <c r="M7" s="33"/>
      <c r="N7" s="33"/>
      <c r="P7" s="34"/>
    </row>
    <row r="8" spans="1:18">
      <c r="B8" s="35"/>
      <c r="C8" s="36"/>
      <c r="D8" s="35"/>
      <c r="E8" s="35"/>
      <c r="F8" s="35"/>
      <c r="G8" s="35"/>
      <c r="H8" s="35"/>
      <c r="I8" s="35"/>
      <c r="J8" s="35"/>
      <c r="K8" s="35"/>
      <c r="L8" s="35"/>
      <c r="M8" s="35"/>
      <c r="N8" s="37"/>
    </row>
    <row r="9" spans="1:18">
      <c r="B9" s="35"/>
      <c r="C9" s="36"/>
      <c r="D9" s="35"/>
      <c r="E9" s="35"/>
      <c r="F9" s="35"/>
      <c r="G9" s="35"/>
      <c r="H9" s="35"/>
      <c r="I9" s="35"/>
      <c r="J9" s="35"/>
      <c r="K9" s="35"/>
      <c r="L9" s="35"/>
      <c r="M9" s="35"/>
      <c r="N9" s="37"/>
    </row>
    <row r="10" spans="1:18">
      <c r="B10" s="35"/>
      <c r="C10" s="36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7"/>
    </row>
    <row r="11" s="2" customFormat="1" ht="16.8" spans="1:18">
      <c r="B11" s="38" t="s">
        <v>20</v>
      </c>
      <c r="C11" s="39"/>
      <c r="D11" s="39"/>
      <c r="E11" s="39"/>
      <c r="F11" s="39"/>
      <c r="J11" s="40" t="s">
        <v>21</v>
      </c>
      <c r="K11" s="40"/>
      <c r="L11" s="40"/>
      <c r="N11" s="41"/>
      <c r="P11" s="41"/>
    </row>
  </sheetData>
  <autoFilter xmlns:etc="http://www.wps.cn/officeDocument/2017/etCustomData" ref="B3:R5" etc:filterBottomFollowUsedRange="0">
    <extLst/>
  </autoFilter>
  <mergeCells count="7">
    <mergeCell ref="B1:N1"/>
    <mergeCell ref="B5:C5"/>
    <mergeCell ref="K5:M5"/>
    <mergeCell ref="B7:K7"/>
    <mergeCell ref="L7:N7"/>
    <mergeCell ref="J11:L11"/>
    <mergeCell ref="Q1:R2"/>
  </mergeCells>
  <pageMargins left="0.31496062992126" right="0.31496062992126" top="0.748031496062992" bottom="0.551181102362205" header="0.31496062992126" footer="0.31496062992126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НМЦК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user</cp:lastModifiedBy>
  <dcterms:created xsi:type="dcterms:W3CDTF">2022-03-03T13:37:00Z</dcterms:created>
  <cp:lastPrinted>2026-06-15T10:01:00Z</cp:lastPrinted>
  <dcterms:modified xsi:type="dcterms:W3CDTF">2026-07-13T10:54:08Z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ICV">
    <vt:lpwstr>F79F169EEC1E4B2AAD46A6C10B45D3F9_12</vt:lpwstr>
  </property>
  <property fmtid="{D5CDD505-2E9C-101B-9397-08002B2CF9AE}" pid="4" name="CalculationRule">
    <vt:i4>0</vt:i4>
  </property>
</Properties>
</file>