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Павел\Закупки\2026\Принтер карт\24062026\Новая папка\"/>
    </mc:Choice>
  </mc:AlternateContent>
  <xr:revisionPtr revIDLastSave="0" documentId="13_ncr:1_{213707EF-371E-4FE4-AA7A-A89599EAAB3D}" xr6:coauthVersionLast="36" xr6:coauthVersionMax="36" xr10:uidLastSave="{00000000-0000-0000-0000-000000000000}"/>
  <bookViews>
    <workbookView xWindow="0" yWindow="0" windowWidth="27750" windowHeight="10110" xr2:uid="{00000000-000D-0000-FFFF-FFFF00000000}"/>
  </bookViews>
  <sheets>
    <sheet name="Обосн.НМЦК от 67 т.р.(к сл.зап)" sheetId="4" r:id="rId1"/>
  </sheets>
  <definedNames>
    <definedName name="_xlnm.Print_Area" localSheetId="0">'Обосн.НМЦК от 67 т.р.(к сл.зап)'!$A$1:$O$15</definedName>
  </definedNames>
  <calcPr calcId="191029"/>
</workbook>
</file>

<file path=xl/calcChain.xml><?xml version="1.0" encoding="utf-8"?>
<calcChain xmlns="http://schemas.openxmlformats.org/spreadsheetml/2006/main">
  <c r="E9" i="4" l="1"/>
  <c r="D9" i="4"/>
  <c r="C9" i="4"/>
  <c r="I8" i="4" l="1"/>
  <c r="L8" i="4" l="1"/>
  <c r="K8" i="4"/>
  <c r="M8" i="4" l="1"/>
  <c r="J9" i="4" l="1"/>
  <c r="J10" i="4" l="1"/>
  <c r="J8" i="4"/>
</calcChain>
</file>

<file path=xl/sharedStrings.xml><?xml version="1.0" encoding="utf-8"?>
<sst xmlns="http://schemas.openxmlformats.org/spreadsheetml/2006/main" count="32" uniqueCount="32">
  <si>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</si>
  <si>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</si>
  <si>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</si>
  <si>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</si>
  <si>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 xml:space="preserve"> СОСТАВИЛ </t>
  </si>
  <si>
    <t>КОСГУ</t>
  </si>
  <si>
    <t>Цена договора (контракта)</t>
  </si>
  <si>
    <t xml:space="preserve">Цена договора (контракта), заключаемого с единственным поставщиком:                              </t>
  </si>
  <si>
    <t>Определена и обоснована методом сопоставимых рыночных цен (анализа рынка)</t>
  </si>
  <si>
    <t>ОКПД2 / ККН / КТРУ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</si>
  <si>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</si>
  <si>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</si>
  <si>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</si>
  <si>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r>
      <t xml:space="preserve">V - коэф-нт вариации 
</t>
    </r>
    <r>
      <rPr>
        <i/>
        <sz val="10"/>
        <color indexed="8"/>
        <rFont val="Times New Roman"/>
        <family val="1"/>
        <charset val="204"/>
      </rPr>
      <t>(не должен превышать 33%)</t>
    </r>
  </si>
  <si>
    <t>v - кол-во (объем) закупаемого товара (работы, услуги)</t>
  </si>
  <si>
    <t>Единица измерения (по ОКЕИ)</t>
  </si>
  <si>
    <t>Итого по КП:</t>
  </si>
  <si>
    <t>____________ П.К. Потапов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</si>
  <si>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десяти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</t>
  </si>
  <si>
    <t>шт.</t>
  </si>
  <si>
    <t>26.20.16.126</t>
  </si>
  <si>
    <t>Власов</t>
  </si>
  <si>
    <t xml:space="preserve">____________ В.Е. </t>
  </si>
  <si>
    <t>ИЦИ №1 Запрос №1407/26-0-0 от 17.06.26 КП вх.№2493/26-0-0 от 18.06.26</t>
  </si>
  <si>
    <t>Сведения из сети интернет spb.smartcode.ru</t>
  </si>
  <si>
    <t>Сведения из сети интернет foroffice.ru</t>
  </si>
  <si>
    <t>Цена договора (контракта) : 67 000 (Шестьдесят семь тысяч) рублей 00 копеек , в том числе НДС 22 % -12 081 руб. 97 коп.</t>
  </si>
  <si>
    <t>ПРОВЕРИЛ</t>
  </si>
  <si>
    <r>
      <t xml:space="preserve">Наименьшая цена договора (контракта), заключаемого с единственным поставщиком, в соответствии с ценой наименьшего </t>
    </r>
    <r>
      <rPr>
        <b/>
        <sz val="10"/>
        <color theme="1"/>
        <rFont val="Times New Roman"/>
        <family val="1"/>
        <charset val="204"/>
      </rPr>
      <t>ИЦИ</t>
    </r>
  </si>
  <si>
    <r>
      <t xml:space="preserve">&lt;ц - цены единицы прод-ции, руб., в соответствии с </t>
    </r>
    <r>
      <rPr>
        <b/>
        <sz val="10"/>
        <color theme="1"/>
        <rFont val="Times New Roman"/>
        <family val="1"/>
        <charset val="204"/>
      </rPr>
      <t>ИЦИ</t>
    </r>
    <r>
      <rPr>
        <b/>
        <sz val="10"/>
        <color rgb="FF000000"/>
        <rFont val="Times New Roman"/>
        <family val="1"/>
        <charset val="204"/>
      </rPr>
      <t xml:space="preserve"> на минимальную сумму</t>
    </r>
  </si>
  <si>
    <t>Принтер для печати на пластиковых картах.</t>
  </si>
  <si>
    <t xml:space="preserve">с осуществлением сбора и анализа общедоступной ценовой информации                                                                                                           на закупку принтера для печати на пластиковых картах.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</si>
</sst>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rgb="FF00B050"/>
      <name val="Times New Roman"/>
      <family val="1"/>
      <charset val="204"/>
    </font>
    <font>
      <b/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</cellStyleXfs>
  <cellXfs count="72">
    <xf numFmtId="0" fontId="0" fillId="0" borderId="0" xfId="0"/>
    <xf numFmtId="0" fontId="4" fillId="0" borderId="0" xfId="6" applyFont="1"/>
    <xf numFmtId="0" fontId="7" fillId="0" borderId="0" xfId="6" applyFont="1" applyAlignment="1">
      <alignment vertical="center" wrapText="1"/>
    </xf>
    <xf numFmtId="0" fontId="8" fillId="0" borderId="0" xfId="6" applyFont="1"/>
    <xf numFmtId="0" fontId="9" fillId="0" borderId="0" xfId="6" applyFont="1" applyAlignment="1">
      <alignment vertical="center" wrapText="1"/>
    </xf>
    <xf numFmtId="0" fontId="4" fillId="0" borderId="0" xfId="6" applyFont="1" applyAlignment="1">
      <alignment horizontal="center" vertical="center" wrapText="1"/>
    </xf>
    <xf numFmtId="0" fontId="13" fillId="0" borderId="1" xfId="6" applyFont="1" applyBorder="1" applyAlignment="1">
      <alignment horizontal="center" vertical="center" wrapText="1"/>
    </xf>
    <xf numFmtId="2" fontId="10" fillId="0" borderId="1" xfId="6" applyNumberFormat="1" applyFont="1" applyBorder="1" applyAlignment="1">
      <alignment horizontal="center" vertical="center" wrapText="1"/>
    </xf>
    <xf numFmtId="43" fontId="11" fillId="0" borderId="1" xfId="7" applyFont="1" applyBorder="1" applyAlignment="1">
      <alignment horizontal="center" vertical="center" wrapText="1"/>
    </xf>
    <xf numFmtId="0" fontId="5" fillId="0" borderId="0" xfId="6" applyFont="1" applyAlignment="1">
      <alignment horizontal="center"/>
    </xf>
    <xf numFmtId="0" fontId="4" fillId="0" borderId="1" xfId="6" applyFont="1" applyBorder="1"/>
    <xf numFmtId="0" fontId="4" fillId="0" borderId="3" xfId="6" applyFont="1" applyBorder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4" fillId="0" borderId="0" xfId="6" applyFont="1" applyAlignment="1">
      <alignment horizontal="left" vertical="top" wrapText="1"/>
    </xf>
    <xf numFmtId="0" fontId="11" fillId="0" borderId="1" xfId="6" applyFont="1" applyBorder="1" applyAlignment="1">
      <alignment horizontal="center" vertical="top" wrapText="1"/>
    </xf>
    <xf numFmtId="0" fontId="8" fillId="0" borderId="0" xfId="6" applyFont="1" applyBorder="1"/>
    <xf numFmtId="0" fontId="4" fillId="0" borderId="0" xfId="6" applyFont="1" applyBorder="1"/>
    <xf numFmtId="0" fontId="14" fillId="0" borderId="0" xfId="6" applyFont="1" applyBorder="1" applyAlignment="1">
      <alignment horizontal="center" vertical="center"/>
    </xf>
    <xf numFmtId="0" fontId="4" fillId="0" borderId="0" xfId="6" applyFont="1" applyBorder="1" applyAlignment="1">
      <alignment horizontal="center" vertical="center"/>
    </xf>
    <xf numFmtId="4" fontId="15" fillId="0" borderId="3" xfId="0" applyNumberFormat="1" applyFont="1" applyFill="1" applyBorder="1" applyAlignment="1">
      <alignment horizontal="center" vertical="center" wrapText="1"/>
    </xf>
    <xf numFmtId="0" fontId="4" fillId="0" borderId="3" xfId="6" applyNumberFormat="1" applyFont="1" applyFill="1" applyBorder="1" applyAlignment="1">
      <alignment horizontal="center" vertical="center" wrapText="1"/>
    </xf>
    <xf numFmtId="2" fontId="10" fillId="0" borderId="3" xfId="6" applyNumberFormat="1" applyFont="1" applyFill="1" applyBorder="1" applyAlignment="1">
      <alignment horizontal="center" vertical="center" wrapText="1"/>
    </xf>
    <xf numFmtId="4" fontId="10" fillId="0" borderId="3" xfId="6" applyNumberFormat="1" applyFont="1" applyFill="1" applyBorder="1" applyAlignment="1">
      <alignment horizontal="center" vertical="center" wrapText="1"/>
    </xf>
    <xf numFmtId="2" fontId="10" fillId="0" borderId="3" xfId="6" applyNumberFormat="1" applyFont="1" applyBorder="1" applyAlignment="1">
      <alignment horizontal="center" vertical="center" wrapText="1"/>
    </xf>
    <xf numFmtId="10" fontId="10" fillId="0" borderId="1" xfId="6" applyNumberFormat="1" applyFont="1" applyBorder="1" applyAlignment="1">
      <alignment horizontal="center" vertical="center" wrapText="1"/>
    </xf>
    <xf numFmtId="0" fontId="4" fillId="2" borderId="0" xfId="6" applyFont="1" applyFill="1" applyBorder="1" applyAlignment="1">
      <alignment horizontal="center" vertical="center"/>
    </xf>
    <xf numFmtId="0" fontId="4" fillId="0" borderId="0" xfId="6" applyFont="1" applyAlignment="1">
      <alignment horizontal="left"/>
    </xf>
    <xf numFmtId="0" fontId="10" fillId="0" borderId="3" xfId="6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right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2" fontId="18" fillId="0" borderId="3" xfId="6" applyNumberFormat="1" applyFont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0" fillId="0" borderId="1" xfId="6" applyNumberFormat="1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top" wrapText="1"/>
    </xf>
    <xf numFmtId="0" fontId="4" fillId="0" borderId="0" xfId="6" applyFont="1" applyFill="1" applyAlignment="1">
      <alignment horizontal="left"/>
    </xf>
    <xf numFmtId="0" fontId="4" fillId="0" borderId="0" xfId="6" applyFont="1" applyFill="1"/>
    <xf numFmtId="0" fontId="4" fillId="0" borderId="0" xfId="6" applyFont="1" applyFill="1" applyBorder="1"/>
    <xf numFmtId="0" fontId="7" fillId="0" borderId="0" xfId="6" applyFont="1" applyFill="1" applyAlignment="1">
      <alignment horizontal="center" vertical="top" wrapText="1"/>
    </xf>
    <xf numFmtId="0" fontId="8" fillId="0" borderId="0" xfId="6" applyFont="1" applyFill="1"/>
    <xf numFmtId="0" fontId="8" fillId="0" borderId="0" xfId="6" applyFont="1" applyFill="1" applyBorder="1"/>
    <xf numFmtId="0" fontId="13" fillId="0" borderId="4" xfId="6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0" borderId="1" xfId="6" applyFont="1" applyBorder="1" applyAlignment="1">
      <alignment horizontal="center" vertical="center" wrapText="1"/>
    </xf>
    <xf numFmtId="43" fontId="4" fillId="0" borderId="0" xfId="6" applyNumberFormat="1" applyFont="1" applyFill="1"/>
    <xf numFmtId="0" fontId="22" fillId="0" borderId="4" xfId="6" applyFont="1" applyBorder="1" applyAlignment="1">
      <alignment horizontal="center" vertical="center" wrapText="1"/>
    </xf>
    <xf numFmtId="0" fontId="22" fillId="0" borderId="1" xfId="6" applyFont="1" applyBorder="1" applyAlignment="1">
      <alignment horizontal="center" vertical="center" wrapText="1"/>
    </xf>
    <xf numFmtId="1" fontId="10" fillId="0" borderId="1" xfId="6" applyNumberFormat="1" applyFont="1" applyFill="1" applyBorder="1" applyAlignment="1">
      <alignment horizontal="center"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4" fontId="5" fillId="0" borderId="1" xfId="6" applyNumberFormat="1" applyFont="1" applyBorder="1" applyAlignment="1" applyProtection="1">
      <alignment horizontal="right" vertical="center" wrapText="1"/>
      <protection locked="0"/>
    </xf>
    <xf numFmtId="0" fontId="4" fillId="0" borderId="0" xfId="6" applyFont="1" applyAlignment="1">
      <alignment horizontal="left"/>
    </xf>
    <xf numFmtId="0" fontId="5" fillId="0" borderId="0" xfId="6" applyFont="1" applyFill="1" applyAlignment="1">
      <alignment horizontal="center"/>
    </xf>
    <xf numFmtId="0" fontId="11" fillId="0" borderId="1" xfId="6" applyFont="1" applyBorder="1" applyAlignment="1">
      <alignment horizontal="center" vertical="center" wrapText="1"/>
    </xf>
    <xf numFmtId="0" fontId="4" fillId="0" borderId="0" xfId="6" applyFont="1" applyFill="1" applyAlignment="1">
      <alignment horizontal="left"/>
    </xf>
    <xf numFmtId="0" fontId="21" fillId="0" borderId="0" xfId="6" applyFont="1" applyFill="1" applyAlignment="1">
      <alignment horizontal="center"/>
    </xf>
    <xf numFmtId="0" fontId="4" fillId="0" borderId="0" xfId="6" applyFont="1" applyFill="1" applyBorder="1" applyAlignment="1">
      <alignment horizontal="left"/>
    </xf>
    <xf numFmtId="0" fontId="5" fillId="0" borderId="0" xfId="6" applyFont="1" applyFill="1" applyAlignment="1">
      <alignment horizontal="left"/>
    </xf>
    <xf numFmtId="0" fontId="4" fillId="0" borderId="3" xfId="6" applyFont="1" applyBorder="1" applyAlignment="1">
      <alignment horizontal="center" vertical="center" wrapText="1"/>
    </xf>
    <xf numFmtId="0" fontId="4" fillId="0" borderId="2" xfId="6" applyFont="1" applyBorder="1" applyAlignment="1">
      <alignment horizontal="center" vertical="center" wrapText="1"/>
    </xf>
    <xf numFmtId="0" fontId="5" fillId="0" borderId="0" xfId="6" applyFont="1" applyBorder="1" applyAlignment="1">
      <alignment horizontal="center" vertical="center" wrapText="1"/>
    </xf>
    <xf numFmtId="0" fontId="4" fillId="0" borderId="0" xfId="6" applyFont="1" applyFill="1" applyAlignment="1">
      <alignment horizontal="center"/>
    </xf>
    <xf numFmtId="0" fontId="10" fillId="0" borderId="1" xfId="6" applyFont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5" fillId="0" borderId="5" xfId="6" applyFont="1" applyBorder="1" applyAlignment="1">
      <alignment horizontal="center" vertical="center" wrapText="1"/>
    </xf>
    <xf numFmtId="0" fontId="11" fillId="0" borderId="3" xfId="6" applyFont="1" applyBorder="1" applyAlignment="1">
      <alignment horizontal="center" vertical="center" wrapText="1"/>
    </xf>
    <xf numFmtId="0" fontId="11" fillId="0" borderId="2" xfId="6" applyFont="1" applyBorder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0" borderId="0" xfId="6" applyFont="1" applyFill="1" applyAlignment="1">
      <alignment horizontal="center" vertical="top" wrapText="1"/>
    </xf>
    <xf numFmtId="0" fontId="4" fillId="0" borderId="0" xfId="6" applyFont="1" applyAlignment="1">
      <alignment horizontal="left" vertical="top" wrapText="1"/>
    </xf>
    <xf numFmtId="0" fontId="10" fillId="0" borderId="3" xfId="6" applyFont="1" applyBorder="1" applyAlignment="1">
      <alignment horizontal="center" vertical="center" wrapText="1"/>
    </xf>
    <xf numFmtId="0" fontId="10" fillId="0" borderId="2" xfId="6" applyFont="1" applyBorder="1" applyAlignment="1">
      <alignment horizontal="center" vertical="center" wrapText="1"/>
    </xf>
  </cellXfs>
  <cellStyles count="8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</xdr:row>
      <xdr:rowOff>790575</xdr:rowOff>
    </xdr:from>
    <xdr:to>
      <xdr:col>9</xdr:col>
      <xdr:colOff>0</xdr:colOff>
      <xdr:row>5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157841</xdr:colOff>
      <xdr:row>5</xdr:row>
      <xdr:rowOff>560295</xdr:rowOff>
    </xdr:from>
    <xdr:to>
      <xdr:col>11</xdr:col>
      <xdr:colOff>762000</xdr:colOff>
      <xdr:row>5</xdr:row>
      <xdr:rowOff>1030653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9EBEAA66-702B-4665-9458-552497954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9739991" y="309394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12</xdr:col>
      <xdr:colOff>100854</xdr:colOff>
      <xdr:row>5</xdr:row>
      <xdr:rowOff>829235</xdr:rowOff>
    </xdr:from>
    <xdr:to>
      <xdr:col>12</xdr:col>
      <xdr:colOff>851648</xdr:colOff>
      <xdr:row>6</xdr:row>
      <xdr:rowOff>1117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BAB3A5DE-0CB5-49DF-9117-97680EFAE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0664079" y="3362885"/>
          <a:ext cx="750794" cy="372032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5"/>
  <sheetViews>
    <sheetView tabSelected="1" view="pageBreakPreview" zoomScaleNormal="100" zoomScaleSheetLayoutView="100" workbookViewId="0">
      <selection activeCell="D6" sqref="D6"/>
    </sheetView>
  </sheetViews>
  <sheetFormatPr defaultColWidth="7.5703125" defaultRowHeight="12.75" x14ac:dyDescent="0.2"/>
  <cols>
    <col min="1" max="1" width="4.7109375" style="1" customWidth="1"/>
    <col min="2" max="2" width="19.85546875" style="1" customWidth="1"/>
    <col min="3" max="3" width="15.7109375" style="1" customWidth="1"/>
    <col min="4" max="4" width="17" style="1" customWidth="1"/>
    <col min="5" max="5" width="15.7109375" style="1" customWidth="1"/>
    <col min="6" max="6" width="7.85546875" style="1" customWidth="1"/>
    <col min="7" max="7" width="8.85546875" style="1" customWidth="1"/>
    <col min="8" max="8" width="9.42578125" style="1" customWidth="1"/>
    <col min="9" max="9" width="13" style="1" customWidth="1"/>
    <col min="10" max="10" width="16.28515625" style="1" customWidth="1"/>
    <col min="11" max="13" width="14.7109375" style="1" customWidth="1"/>
    <col min="14" max="16" width="12.85546875" style="1" customWidth="1"/>
    <col min="17" max="17" width="15.5703125" style="17" customWidth="1"/>
    <col min="18" max="16384" width="7.5703125" style="1"/>
  </cols>
  <sheetData>
    <row r="1" spans="1:17" s="3" customFormat="1" ht="15.75" customHeight="1" x14ac:dyDescent="0.25">
      <c r="A1" s="67" t="s">
        <v>7</v>
      </c>
      <c r="B1" s="67"/>
      <c r="C1" s="67"/>
      <c r="D1" s="67"/>
      <c r="E1" s="67"/>
      <c r="F1" s="67"/>
      <c r="G1" s="67"/>
      <c r="H1" s="67"/>
      <c r="I1" s="67"/>
      <c r="J1" s="67"/>
      <c r="K1" s="13"/>
      <c r="L1" s="13"/>
      <c r="M1" s="13"/>
      <c r="N1" s="2"/>
      <c r="O1" s="2"/>
      <c r="P1" s="2"/>
      <c r="Q1" s="16"/>
    </row>
    <row r="2" spans="1:17" s="3" customFormat="1" ht="27.75" customHeight="1" x14ac:dyDescent="0.25">
      <c r="A2" s="66" t="s">
        <v>8</v>
      </c>
      <c r="B2" s="66"/>
      <c r="C2" s="66"/>
      <c r="D2" s="66"/>
      <c r="E2" s="66"/>
      <c r="F2" s="66"/>
      <c r="G2" s="66"/>
      <c r="H2" s="66"/>
      <c r="I2" s="66"/>
      <c r="J2" s="66"/>
      <c r="K2" s="12"/>
      <c r="L2" s="12"/>
      <c r="M2" s="12"/>
      <c r="N2" s="4"/>
      <c r="O2" s="4"/>
      <c r="P2" s="4"/>
      <c r="Q2" s="16"/>
    </row>
    <row r="3" spans="1:17" s="39" customFormat="1" ht="39.75" customHeight="1" x14ac:dyDescent="0.25">
      <c r="A3" s="68" t="s">
        <v>31</v>
      </c>
      <c r="B3" s="68"/>
      <c r="C3" s="68"/>
      <c r="D3" s="68"/>
      <c r="E3" s="68"/>
      <c r="F3" s="68"/>
      <c r="G3" s="68"/>
      <c r="H3" s="68"/>
      <c r="I3" s="68"/>
      <c r="J3" s="68"/>
      <c r="K3" s="38"/>
      <c r="L3" s="38"/>
      <c r="M3" s="38"/>
      <c r="Q3" s="40"/>
    </row>
    <row r="4" spans="1:17" ht="93.75" customHeight="1" x14ac:dyDescent="0.2">
      <c r="A4" s="5"/>
      <c r="B4" s="69" t="s">
        <v>18</v>
      </c>
      <c r="C4" s="69"/>
      <c r="D4" s="69"/>
      <c r="E4" s="69"/>
      <c r="F4" s="69"/>
      <c r="G4" s="69"/>
      <c r="H4" s="69"/>
      <c r="I4" s="69"/>
      <c r="J4" s="69"/>
      <c r="K4" s="14"/>
      <c r="L4" s="14"/>
      <c r="M4" s="14"/>
    </row>
    <row r="5" spans="1:17" ht="40.5" customHeight="1" x14ac:dyDescent="0.2">
      <c r="A5" s="70" t="s">
        <v>0</v>
      </c>
      <c r="B5" s="52" t="s">
        <v>1</v>
      </c>
      <c r="C5" s="52" t="s">
        <v>2</v>
      </c>
      <c r="D5" s="52"/>
      <c r="E5" s="52"/>
      <c r="F5" s="64" t="s">
        <v>15</v>
      </c>
      <c r="G5" s="52" t="s">
        <v>14</v>
      </c>
      <c r="H5" s="52" t="s">
        <v>3</v>
      </c>
      <c r="I5" s="64" t="s">
        <v>29</v>
      </c>
      <c r="J5" s="52" t="s">
        <v>28</v>
      </c>
      <c r="K5" s="61" t="s">
        <v>10</v>
      </c>
      <c r="L5" s="61"/>
      <c r="M5" s="61"/>
      <c r="N5" s="57" t="s">
        <v>9</v>
      </c>
      <c r="O5" s="62" t="s">
        <v>5</v>
      </c>
      <c r="P5" s="63"/>
      <c r="Q5" s="59"/>
    </row>
    <row r="6" spans="1:17" ht="94.5" customHeight="1" x14ac:dyDescent="0.2">
      <c r="A6" s="71"/>
      <c r="B6" s="52"/>
      <c r="C6" s="34" t="s">
        <v>23</v>
      </c>
      <c r="D6" s="34" t="s">
        <v>25</v>
      </c>
      <c r="E6" s="34" t="s">
        <v>24</v>
      </c>
      <c r="F6" s="65"/>
      <c r="G6" s="52"/>
      <c r="H6" s="52"/>
      <c r="I6" s="65"/>
      <c r="J6" s="52"/>
      <c r="K6" s="15" t="s">
        <v>11</v>
      </c>
      <c r="L6" s="15" t="s">
        <v>12</v>
      </c>
      <c r="M6" s="15" t="s">
        <v>13</v>
      </c>
      <c r="N6" s="58"/>
      <c r="O6" s="62"/>
      <c r="P6" s="63"/>
      <c r="Q6" s="59"/>
    </row>
    <row r="7" spans="1:17" ht="15.75" customHeight="1" x14ac:dyDescent="0.2">
      <c r="A7" s="46">
        <v>1</v>
      </c>
      <c r="B7" s="45">
        <v>2</v>
      </c>
      <c r="C7" s="46">
        <v>3</v>
      </c>
      <c r="D7" s="46">
        <v>4</v>
      </c>
      <c r="E7" s="45">
        <v>5</v>
      </c>
      <c r="F7" s="45">
        <v>6</v>
      </c>
      <c r="G7" s="46">
        <v>7</v>
      </c>
      <c r="H7" s="46">
        <v>8</v>
      </c>
      <c r="I7" s="45">
        <v>9</v>
      </c>
      <c r="J7" s="46">
        <v>10</v>
      </c>
      <c r="K7" s="46">
        <v>11</v>
      </c>
      <c r="L7" s="45">
        <v>12</v>
      </c>
      <c r="M7" s="46">
        <v>13</v>
      </c>
      <c r="N7" s="46">
        <v>14</v>
      </c>
      <c r="O7" s="46">
        <v>15</v>
      </c>
      <c r="P7" s="18"/>
      <c r="Q7" s="18"/>
    </row>
    <row r="8" spans="1:17" ht="133.5" customHeight="1" x14ac:dyDescent="0.2">
      <c r="A8" s="6">
        <v>1</v>
      </c>
      <c r="B8" s="43" t="s">
        <v>30</v>
      </c>
      <c r="C8" s="32">
        <v>67000</v>
      </c>
      <c r="D8" s="48">
        <v>72864</v>
      </c>
      <c r="E8" s="32">
        <v>75000</v>
      </c>
      <c r="F8" s="41" t="s">
        <v>19</v>
      </c>
      <c r="G8" s="6">
        <v>1</v>
      </c>
      <c r="H8" s="47">
        <v>3</v>
      </c>
      <c r="I8" s="33">
        <f>C8</f>
        <v>67000</v>
      </c>
      <c r="J8" s="33">
        <f>_xlfn.IFS(C9=J9,(C8*G8), D9=J9,(D8*G8), E9=J9,(E8*G8))</f>
        <v>67000</v>
      </c>
      <c r="K8" s="7">
        <f>ROUND((AVERAGE(C8:E8)),2)</f>
        <v>71621.33</v>
      </c>
      <c r="L8" s="7">
        <f>ROUND(_xlfn.STDEV.S(C8:E8),2)</f>
        <v>4142.24</v>
      </c>
      <c r="M8" s="25">
        <f>ROUND(L8/K8,2)</f>
        <v>0.06</v>
      </c>
      <c r="N8" s="42" t="s">
        <v>20</v>
      </c>
      <c r="O8" s="6"/>
      <c r="P8" s="18"/>
      <c r="Q8" s="18"/>
    </row>
    <row r="9" spans="1:17" ht="16.5" hidden="1" customHeight="1" x14ac:dyDescent="0.2">
      <c r="A9" s="28"/>
      <c r="B9" s="29" t="s">
        <v>16</v>
      </c>
      <c r="C9" s="30">
        <f>SUM(C8*G8)</f>
        <v>67000</v>
      </c>
      <c r="D9" s="30">
        <f>SUM(D8*G8)</f>
        <v>72864</v>
      </c>
      <c r="E9" s="30">
        <f>SUM(E8*G8)</f>
        <v>75000</v>
      </c>
      <c r="F9" s="20"/>
      <c r="G9" s="21"/>
      <c r="H9" s="22"/>
      <c r="I9" s="23"/>
      <c r="J9" s="31">
        <f>MIN(C9:E9)</f>
        <v>67000</v>
      </c>
      <c r="K9" s="24"/>
      <c r="L9" s="24"/>
      <c r="M9" s="25"/>
      <c r="N9" s="11"/>
      <c r="O9" s="11"/>
      <c r="P9" s="19"/>
      <c r="Q9" s="26"/>
    </row>
    <row r="10" spans="1:17" ht="17.25" customHeight="1" x14ac:dyDescent="0.2">
      <c r="A10" s="49" t="s">
        <v>6</v>
      </c>
      <c r="B10" s="49"/>
      <c r="C10" s="49"/>
      <c r="D10" s="49"/>
      <c r="E10" s="49"/>
      <c r="F10" s="49"/>
      <c r="G10" s="49"/>
      <c r="H10" s="49"/>
      <c r="I10" s="49"/>
      <c r="J10" s="8">
        <f>J9</f>
        <v>67000</v>
      </c>
      <c r="K10" s="8"/>
      <c r="L10" s="8"/>
      <c r="M10" s="8"/>
      <c r="N10" s="10"/>
      <c r="O10" s="10"/>
      <c r="P10" s="17"/>
    </row>
    <row r="11" spans="1:17" ht="22.5" customHeight="1" x14ac:dyDescent="0.2">
      <c r="A11" s="55" t="s">
        <v>26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</row>
    <row r="12" spans="1:17" ht="6.75" customHeight="1" x14ac:dyDescent="0.2">
      <c r="A12" s="35"/>
      <c r="B12" s="35"/>
      <c r="C12" s="35"/>
      <c r="D12" s="35"/>
      <c r="E12" s="35"/>
      <c r="F12" s="35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7"/>
    </row>
    <row r="13" spans="1:17" x14ac:dyDescent="0.2">
      <c r="A13" s="56" t="s">
        <v>4</v>
      </c>
      <c r="B13" s="56"/>
      <c r="C13" s="60" t="s">
        <v>17</v>
      </c>
      <c r="D13" s="60"/>
      <c r="E13" s="35"/>
      <c r="F13" s="35"/>
      <c r="G13" s="51" t="s">
        <v>27</v>
      </c>
      <c r="H13" s="54"/>
      <c r="I13" s="36"/>
      <c r="J13" s="36" t="s">
        <v>22</v>
      </c>
      <c r="K13" s="36" t="s">
        <v>21</v>
      </c>
      <c r="L13" s="36"/>
      <c r="M13" s="36"/>
      <c r="N13" s="36"/>
      <c r="O13" s="36"/>
      <c r="P13" s="36"/>
      <c r="Q13" s="37"/>
    </row>
    <row r="14" spans="1:17" x14ac:dyDescent="0.2">
      <c r="A14" s="56"/>
      <c r="B14" s="56"/>
      <c r="C14" s="53"/>
      <c r="D14" s="53"/>
      <c r="E14" s="53"/>
      <c r="F14" s="35"/>
      <c r="G14" s="51"/>
      <c r="H14" s="51"/>
      <c r="I14" s="36"/>
      <c r="J14" s="36"/>
      <c r="K14" s="36"/>
      <c r="L14" s="44"/>
      <c r="M14" s="36"/>
      <c r="N14" s="36"/>
      <c r="O14" s="36"/>
      <c r="P14" s="36"/>
      <c r="Q14" s="37"/>
    </row>
    <row r="15" spans="1:17" x14ac:dyDescent="0.2">
      <c r="B15" s="9"/>
      <c r="C15" s="50"/>
      <c r="D15" s="50"/>
      <c r="E15" s="50"/>
      <c r="F15" s="27"/>
    </row>
  </sheetData>
  <sheetProtection formatCells="0" insertRows="0" deleteRows="0"/>
  <mergeCells count="26">
    <mergeCell ref="A2:J2"/>
    <mergeCell ref="A1:J1"/>
    <mergeCell ref="A3:J3"/>
    <mergeCell ref="B4:J4"/>
    <mergeCell ref="A5:A6"/>
    <mergeCell ref="B5:B6"/>
    <mergeCell ref="C5:E5"/>
    <mergeCell ref="G5:G6"/>
    <mergeCell ref="H5:H6"/>
    <mergeCell ref="I5:I6"/>
    <mergeCell ref="A10:I10"/>
    <mergeCell ref="C15:E15"/>
    <mergeCell ref="G14:H14"/>
    <mergeCell ref="J5:J6"/>
    <mergeCell ref="C14:E14"/>
    <mergeCell ref="G13:H13"/>
    <mergeCell ref="A11:Q11"/>
    <mergeCell ref="A13:B13"/>
    <mergeCell ref="A14:B14"/>
    <mergeCell ref="N5:N6"/>
    <mergeCell ref="Q5:Q6"/>
    <mergeCell ref="C13:D13"/>
    <mergeCell ref="K5:M5"/>
    <mergeCell ref="O5:O6"/>
    <mergeCell ref="P5:P6"/>
    <mergeCell ref="F5:F6"/>
  </mergeCells>
  <conditionalFormatting sqref="M8:M9">
    <cfRule type="cellIs" dxfId="0" priority="3" operator="greaterThan">
      <formula>0.33</formula>
    </cfRule>
  </conditionalFormatting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67 т.р.(к сл.зап)</vt:lpstr>
      <vt:lpstr>'Обосн.НМЦК от 67 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Потапов Павел Константинович</cp:lastModifiedBy>
  <cp:lastPrinted>2020-02-11T12:55:32Z</cp:lastPrinted>
  <dcterms:created xsi:type="dcterms:W3CDTF">2016-05-13T09:47:52Z</dcterms:created>
  <dcterms:modified xsi:type="dcterms:W3CDTF">2026-06-24T13:33:24Z</dcterms:modified>
</cp:coreProperties>
</file>