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tovaAD\Downloads\"/>
    </mc:Choice>
  </mc:AlternateContent>
  <xr:revisionPtr revIDLastSave="0" documentId="8_{BA9C5558-2C0F-4A41-AEE2-9D5995E83F15}" xr6:coauthVersionLast="36" xr6:coauthVersionMax="36" xr10:uidLastSave="{00000000-0000-0000-0000-000000000000}"/>
  <bookViews>
    <workbookView showSheetTabs="0" xWindow="0" yWindow="0" windowWidth="28800" windowHeight="12225" xr2:uid="{00000000-000D-0000-FFFF-FFFF00000000}"/>
  </bookViews>
  <sheets>
    <sheet name="Обосн.НМЦК от 100т.р.(к сл.зап)" sheetId="4" r:id="rId1"/>
  </sheets>
  <definedNames>
    <definedName name="_Hlk127884942" localSheetId="0">'Обосн.НМЦК от 100т.р.(к сл.зап)'!#REF!</definedName>
    <definedName name="_Hlk80264387" localSheetId="0">'Обосн.НМЦК от 100т.р.(к сл.зап)'!#REF!</definedName>
    <definedName name="_Hlk80264964" localSheetId="0">'Обосн.НМЦК от 100т.р.(к сл.зап)'!#REF!</definedName>
    <definedName name="_Hlk80265529" localSheetId="0">'Обосн.НМЦК от 100т.р.(к сл.зап)'!$B$51</definedName>
    <definedName name="_Hlk80265764" localSheetId="0">'Обосн.НМЦК от 100т.р.(к сл.зап)'!$B$54</definedName>
    <definedName name="_Hlk80265796" localSheetId="0">'Обосн.НМЦК от 100т.р.(к сл.зап)'!$B$59</definedName>
    <definedName name="_Hlk80267400" localSheetId="0">'Обосн.НМЦК от 100т.р.(к сл.зап)'!$B$70</definedName>
    <definedName name="_Hlk95821470" localSheetId="0">'Обосн.НМЦК от 100т.р.(к сл.зап)'!#REF!</definedName>
    <definedName name="_Hlk95821518" localSheetId="0">'Обосн.НМЦК от 100т.р.(к сл.зап)'!#REF!</definedName>
    <definedName name="_Hlk95920884" localSheetId="0">'Обосн.НМЦК от 100т.р.(к сл.зап)'!#REF!</definedName>
    <definedName name="_Hlk95920896" localSheetId="0">'Обосн.НМЦК от 100т.р.(к сл.зап)'!#REF!</definedName>
    <definedName name="_xlnm.Print_Area" localSheetId="0">'Обосн.НМЦК от 100т.р.(к сл.зап)'!$A$1:$Q$55</definedName>
  </definedNames>
  <calcPr calcId="191029"/>
</workbook>
</file>

<file path=xl/calcChain.xml><?xml version="1.0" encoding="utf-8"?>
<calcChain xmlns="http://schemas.openxmlformats.org/spreadsheetml/2006/main">
  <c r="K14" i="4" l="1"/>
  <c r="L14" i="4" s="1"/>
  <c r="M42" i="4" l="1"/>
  <c r="M21" i="4"/>
  <c r="M32" i="4"/>
  <c r="K15" i="4" l="1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L45" i="4" l="1"/>
  <c r="M45" i="4"/>
  <c r="N45" i="4"/>
  <c r="O45" i="4" l="1"/>
  <c r="N44" i="4"/>
  <c r="M44" i="4"/>
  <c r="L44" i="4"/>
  <c r="O44" i="4" l="1"/>
  <c r="M43" i="4"/>
  <c r="N43" i="4"/>
  <c r="L43" i="4"/>
  <c r="O43" i="4" l="1"/>
  <c r="L41" i="4" l="1"/>
  <c r="L42" i="4"/>
  <c r="N41" i="4"/>
  <c r="N42" i="4"/>
  <c r="M41" i="4"/>
  <c r="L39" i="4"/>
  <c r="L40" i="4"/>
  <c r="M39" i="4"/>
  <c r="M40" i="4"/>
  <c r="N39" i="4"/>
  <c r="N40" i="4"/>
  <c r="O40" i="4" s="1"/>
  <c r="N34" i="4"/>
  <c r="N35" i="4"/>
  <c r="N36" i="4"/>
  <c r="N37" i="4"/>
  <c r="N38" i="4"/>
  <c r="M34" i="4"/>
  <c r="M35" i="4"/>
  <c r="M36" i="4"/>
  <c r="M37" i="4"/>
  <c r="M38" i="4"/>
  <c r="L34" i="4"/>
  <c r="L35" i="4"/>
  <c r="L36" i="4"/>
  <c r="L37" i="4"/>
  <c r="L38" i="4"/>
  <c r="L33" i="4"/>
  <c r="N33" i="4"/>
  <c r="M33" i="4"/>
  <c r="L32" i="4"/>
  <c r="N32" i="4"/>
  <c r="L31" i="4"/>
  <c r="M31" i="4"/>
  <c r="N31" i="4"/>
  <c r="M30" i="4"/>
  <c r="N30" i="4"/>
  <c r="M29" i="4"/>
  <c r="N29" i="4"/>
  <c r="L28" i="4"/>
  <c r="L29" i="4"/>
  <c r="L30" i="4"/>
  <c r="M28" i="4"/>
  <c r="N28" i="4"/>
  <c r="O39" i="4" l="1"/>
  <c r="O28" i="4"/>
  <c r="O29" i="4"/>
  <c r="O30" i="4"/>
  <c r="O31" i="4"/>
  <c r="O36" i="4"/>
  <c r="O42" i="4"/>
  <c r="O41" i="4"/>
  <c r="O37" i="4"/>
  <c r="O35" i="4"/>
  <c r="O34" i="4"/>
  <c r="O38" i="4"/>
  <c r="O33" i="4"/>
  <c r="O32" i="4"/>
  <c r="L21" i="4"/>
  <c r="N22" i="4" l="1"/>
  <c r="M22" i="4"/>
  <c r="L22" i="4"/>
  <c r="M20" i="4"/>
  <c r="N21" i="4"/>
  <c r="N19" i="4"/>
  <c r="N20" i="4"/>
  <c r="N23" i="4"/>
  <c r="N24" i="4"/>
  <c r="N25" i="4"/>
  <c r="N26" i="4"/>
  <c r="N27" i="4"/>
  <c r="M19" i="4"/>
  <c r="M23" i="4"/>
  <c r="M24" i="4"/>
  <c r="M25" i="4"/>
  <c r="M26" i="4"/>
  <c r="M27" i="4"/>
  <c r="L19" i="4"/>
  <c r="L20" i="4"/>
  <c r="L23" i="4"/>
  <c r="L24" i="4"/>
  <c r="L25" i="4"/>
  <c r="L26" i="4"/>
  <c r="L27" i="4"/>
  <c r="O19" i="4" l="1"/>
  <c r="O27" i="4"/>
  <c r="O26" i="4"/>
  <c r="O25" i="4"/>
  <c r="O24" i="4"/>
  <c r="O23" i="4"/>
  <c r="O22" i="4"/>
  <c r="O21" i="4"/>
  <c r="O20" i="4"/>
  <c r="L16" i="4" l="1"/>
  <c r="M16" i="4"/>
  <c r="N16" i="4"/>
  <c r="O16" i="4" l="1"/>
  <c r="N18" i="4"/>
  <c r="M18" i="4"/>
  <c r="L18" i="4"/>
  <c r="N17" i="4"/>
  <c r="M17" i="4"/>
  <c r="L17" i="4"/>
  <c r="O18" i="4" l="1"/>
  <c r="O17" i="4"/>
  <c r="M15" i="4" l="1"/>
  <c r="M14" i="4"/>
  <c r="N14" i="4"/>
  <c r="L15" i="4"/>
  <c r="L46" i="4" s="1"/>
  <c r="N15" i="4" l="1"/>
  <c r="O14" i="4" l="1"/>
  <c r="O15" i="4"/>
</calcChain>
</file>

<file path=xl/sharedStrings.xml><?xml version="1.0" encoding="utf-8"?>
<sst xmlns="http://schemas.openxmlformats.org/spreadsheetml/2006/main" count="127" uniqueCount="76">
  <si>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</si>
  <si>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</si>
  <si>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
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</si>
  <si>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</si>
  <si>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</si>
  <si>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</si>
  <si>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</si>
  <si>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</si>
  <si>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</si>
  <si>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</si>
  <si>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t xml:space="preserve"> СОСТАВИЛ </t>
  </si>
  <si>
    <t>КОСГУ 
(заполняется 
бухгалтерией)</t>
  </si>
  <si>
    <t xml:space="preserve">v - кол-во (объем) закупаемого товара (работы, услуги) </t>
  </si>
  <si>
    <t>Ед. изм. товара (работы, услуги) по ОКЕИ</t>
  </si>
  <si>
    <t>Инженер 2 категории сектора содержания зданий, сооружений и механических систем   отдела эксплуатации инженерных систем и зданий</t>
  </si>
  <si>
    <t>шт.</t>
  </si>
  <si>
    <t>Приложение № 3
 к служебной записке</t>
  </si>
  <si>
    <t>Иформация из сети "Интернет", сайт: ___2___</t>
  </si>
  <si>
    <t>Иформация из сети "Интернет", сайт: ___3___</t>
  </si>
  <si>
    <t>Иформация из сети "Интернет", сайт: ___1___</t>
  </si>
  <si>
    <t>в соответствии с описанием объекта закупки  на поставку  стройматериалов.</t>
  </si>
  <si>
    <t>Саморез тип 1</t>
  </si>
  <si>
    <t>Дюбель тип 2</t>
  </si>
  <si>
    <t>Заклепка</t>
  </si>
  <si>
    <t xml:space="preserve">Гвоздь </t>
  </si>
  <si>
    <t>25.94.11.110/
25.94.10.000-00000001</t>
  </si>
  <si>
    <t>22.29.26.119/ 22.29.26.119-007</t>
  </si>
  <si>
    <t>25.94.12.190</t>
  </si>
  <si>
    <t>25.11.23.120</t>
  </si>
  <si>
    <t>25.94.11.190</t>
  </si>
  <si>
    <t>25.94.12.110</t>
  </si>
  <si>
    <t>25.93.14.119</t>
  </si>
  <si>
    <t>Лист гипсокартонный</t>
  </si>
  <si>
    <t>23.62.10.000/ 23.62.10.000- 00000008</t>
  </si>
  <si>
    <t>24.33.20.000/ 24.33.20.000- 00000003</t>
  </si>
  <si>
    <t>24.33.11.000</t>
  </si>
  <si>
    <t>Пленка техническая тип 3</t>
  </si>
  <si>
    <t>22.21.30.129/
22.21.30.129 - 003</t>
  </si>
  <si>
    <t>пог.м</t>
  </si>
  <si>
    <t>20.30.22.120</t>
  </si>
  <si>
    <t>кг</t>
  </si>
  <si>
    <t>Герметик силиконовый тип 1</t>
  </si>
  <si>
    <t>упак</t>
  </si>
  <si>
    <t>20.30.22.170/ 20.30.22.170-002</t>
  </si>
  <si>
    <t>20.30.22.170</t>
  </si>
  <si>
    <t>Лента сигнальная   тип 1</t>
  </si>
  <si>
    <t>рул</t>
  </si>
  <si>
    <t>22.21.42.130/ 22.21.42.130-002</t>
  </si>
  <si>
    <t>Лента клеевая на бумажной основе тип 1</t>
  </si>
  <si>
    <t>17.23.11.150/
17.23.11.150-00000001/
17.23.11.150-008</t>
  </si>
  <si>
    <t>Герметик полиуретановый
тип 1</t>
  </si>
  <si>
    <t>Герметик полиуретановый
тип 2</t>
  </si>
  <si>
    <t xml:space="preserve">Вата минеральная </t>
  </si>
  <si>
    <t>23.99.19.111</t>
  </si>
  <si>
    <t>19.20.29.210/ 19.20.29.210 – 00000004</t>
  </si>
  <si>
    <t xml:space="preserve">Жгут вилатерм </t>
  </si>
  <si>
    <t>22.23.19.000</t>
  </si>
  <si>
    <t>Иванов К.А.</t>
  </si>
  <si>
    <t>Направляющий профиль</t>
  </si>
  <si>
    <t>Распоряжение Комитета по государственному заказу Санкт-Петербурга №100-р
от 31 мая 2018 г.  (с изм. от 08.04.2026)</t>
  </si>
  <si>
    <t xml:space="preserve">Цена договора (контракта), заключаемого с единственным Поставщиком </t>
  </si>
  <si>
    <t xml:space="preserve">Цена договора (контракта), заключаемого с единственным Поставщиком (подрядчиком, исполнителем)а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(контракта), заключаемого с единственным Поставщиком (подрядчиком, исполнителем)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десяти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Цена договора (контракта), заключаемого с единственным Поставщиком (подрядчиком, исполнителем)К рассчитана Заказчиком по формуле, определенной п. 3.21 Методических рекомендаций.
</t>
  </si>
  <si>
    <t>ОКПД2/КТРУ/ ККН</t>
  </si>
  <si>
    <t xml:space="preserve">Цена договора (контракта), заключаемого с единственным Поставщиком (подрядчиком, исполнителем)  </t>
  </si>
  <si>
    <t>Саморез</t>
  </si>
  <si>
    <t xml:space="preserve">25.94.11.110/
25.94.10.000-00000001/25.94.11.110-005 </t>
  </si>
  <si>
    <t>Анкер</t>
  </si>
  <si>
    <t>Профили листовые из нелегированной стали</t>
  </si>
  <si>
    <t>Шайба</t>
  </si>
  <si>
    <t xml:space="preserve">Шпаклевка </t>
  </si>
  <si>
    <t>Смазка пластичная</t>
  </si>
  <si>
    <t>&lt;ц - цены единицы прод-ции, руб., в соответствии с ИЦИ на минимальную сумму</t>
  </si>
  <si>
    <t>Наименьшая цена договора (контракта), заключаемого с единственным поставщиком, в соответствии с ценой ИЦИ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</si>
  <si>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</si>
  <si>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Иформация из реестра товаров для обеспечения нужд Санкт-Петербурга на 3 квартал 2026 года</t>
  </si>
  <si>
    <t>Цена договора (контракта), заключаемого с единственным Поставщиком (подрядчиком, исполнителем) составляет  567 104 рубля  00  копеек (Пятьсот шестьдесят семь тысяч сто четыре рубля 00 копеек)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</si>
</sst>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rgb="FF00B05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5" fillId="0" borderId="0"/>
    <xf numFmtId="43" fontId="5" fillId="0" borderId="0" applyFont="0" applyFill="0" applyBorder="0" applyAlignment="0" applyProtection="0"/>
  </cellStyleXfs>
  <cellXfs count="64">
    <xf numFmtId="0" fontId="0" fillId="0" borderId="0" xfId="0"/>
    <xf numFmtId="0" fontId="7" fillId="0" borderId="0" xfId="6" applyFont="1" applyFill="1" applyAlignment="1">
      <alignment horizontal="center" vertical="center" wrapText="1"/>
    </xf>
    <xf numFmtId="0" fontId="7" fillId="0" borderId="0" xfId="6" applyFont="1" applyFill="1"/>
    <xf numFmtId="0" fontId="7" fillId="0" borderId="0" xfId="6" applyFont="1" applyFill="1" applyAlignment="1">
      <alignment wrapText="1"/>
    </xf>
    <xf numFmtId="0" fontId="4" fillId="0" borderId="1" xfId="6" applyFont="1" applyFill="1" applyBorder="1" applyAlignment="1">
      <alignment horizontal="center" vertical="center" wrapText="1"/>
    </xf>
    <xf numFmtId="0" fontId="8" fillId="0" borderId="0" xfId="6" applyFont="1" applyFill="1" applyAlignment="1">
      <alignment horizontal="center" vertical="center" wrapText="1"/>
    </xf>
    <xf numFmtId="0" fontId="6" fillId="0" borderId="0" xfId="6" applyFont="1" applyFill="1" applyAlignment="1">
      <alignment horizontal="center" vertical="center" wrapText="1"/>
    </xf>
    <xf numFmtId="0" fontId="4" fillId="0" borderId="1" xfId="6" applyFont="1" applyFill="1" applyBorder="1"/>
    <xf numFmtId="0" fontId="9" fillId="0" borderId="0" xfId="6" applyFont="1" applyFill="1" applyAlignment="1">
      <alignment horizontal="center" vertical="center" wrapText="1"/>
    </xf>
    <xf numFmtId="0" fontId="6" fillId="0" borderId="0" xfId="6" applyFont="1" applyFill="1" applyAlignment="1">
      <alignment horizontal="center"/>
    </xf>
    <xf numFmtId="0" fontId="6" fillId="0" borderId="0" xfId="6" applyFont="1" applyFill="1" applyAlignment="1">
      <alignment horizontal="center" vertical="top"/>
    </xf>
    <xf numFmtId="4" fontId="14" fillId="2" borderId="1" xfId="6" applyNumberFormat="1" applyFont="1" applyFill="1" applyBorder="1" applyAlignment="1">
      <alignment horizontal="center" vertical="center" wrapText="1"/>
    </xf>
    <xf numFmtId="0" fontId="13" fillId="2" borderId="1" xfId="6" applyFont="1" applyFill="1" applyBorder="1" applyAlignment="1">
      <alignment horizontal="center" vertical="center" wrapText="1"/>
    </xf>
    <xf numFmtId="0" fontId="6" fillId="0" borderId="0" xfId="6" applyFont="1" applyFill="1" applyAlignment="1">
      <alignment horizontal="center"/>
    </xf>
    <xf numFmtId="0" fontId="9" fillId="0" borderId="0" xfId="6" applyFont="1" applyFill="1" applyAlignment="1">
      <alignment horizontal="center" vertical="center" wrapText="1"/>
    </xf>
    <xf numFmtId="0" fontId="12" fillId="2" borderId="1" xfId="6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4" fillId="2" borderId="1" xfId="6" applyFont="1" applyFill="1" applyBorder="1" applyAlignment="1">
      <alignment horizontal="center" vertical="center" wrapText="1"/>
    </xf>
    <xf numFmtId="2" fontId="14" fillId="2" borderId="1" xfId="6" applyNumberFormat="1" applyFont="1" applyFill="1" applyBorder="1" applyAlignment="1">
      <alignment horizontal="center" vertical="center" wrapText="1"/>
    </xf>
    <xf numFmtId="0" fontId="9" fillId="0" borderId="0" xfId="6" applyFont="1" applyFill="1" applyAlignment="1">
      <alignment horizontal="center" vertical="center" wrapText="1"/>
    </xf>
    <xf numFmtId="0" fontId="12" fillId="0" borderId="1" xfId="6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2" fillId="2" borderId="1" xfId="6" applyFont="1" applyFill="1" applyBorder="1" applyAlignment="1">
      <alignment horizontal="center" vertical="top" wrapText="1"/>
    </xf>
    <xf numFmtId="0" fontId="15" fillId="2" borderId="0" xfId="6" applyFont="1" applyFill="1" applyAlignment="1">
      <alignment horizontal="center"/>
    </xf>
    <xf numFmtId="0" fontId="11" fillId="2" borderId="0" xfId="6" applyFont="1" applyFill="1" applyAlignment="1">
      <alignment horizontal="center" vertical="center" wrapText="1"/>
    </xf>
    <xf numFmtId="0" fontId="15" fillId="2" borderId="0" xfId="6" applyFont="1" applyFill="1" applyAlignment="1">
      <alignment horizontal="left" vertical="top" wrapText="1"/>
    </xf>
    <xf numFmtId="0" fontId="11" fillId="2" borderId="0" xfId="6" applyFont="1" applyFill="1" applyBorder="1" applyAlignment="1">
      <alignment vertical="center" wrapText="1"/>
    </xf>
    <xf numFmtId="10" fontId="14" fillId="2" borderId="1" xfId="6" applyNumberFormat="1" applyFont="1" applyFill="1" applyBorder="1" applyAlignment="1">
      <alignment horizontal="center" vertical="center" wrapText="1"/>
    </xf>
    <xf numFmtId="0" fontId="12" fillId="2" borderId="1" xfId="6" applyFont="1" applyFill="1" applyBorder="1" applyAlignment="1">
      <alignment vertical="center" wrapText="1"/>
    </xf>
    <xf numFmtId="0" fontId="11" fillId="2" borderId="0" xfId="6" applyFont="1" applyFill="1"/>
    <xf numFmtId="0" fontId="11" fillId="2" borderId="0" xfId="6" applyFont="1" applyFill="1" applyAlignment="1">
      <alignment wrapText="1"/>
    </xf>
    <xf numFmtId="0" fontId="11" fillId="2" borderId="0" xfId="6" applyFont="1" applyFill="1" applyAlignment="1">
      <alignment horizontal="left"/>
    </xf>
    <xf numFmtId="0" fontId="11" fillId="2" borderId="0" xfId="6" applyFont="1" applyFill="1" applyAlignment="1">
      <alignment horizontal="left" wrapText="1"/>
    </xf>
    <xf numFmtId="0" fontId="17" fillId="2" borderId="0" xfId="6" applyFont="1" applyFill="1" applyAlignment="1">
      <alignment horizontal="center" vertical="center" wrapText="1"/>
    </xf>
    <xf numFmtId="0" fontId="14" fillId="2" borderId="1" xfId="6" applyFont="1" applyFill="1" applyBorder="1" applyAlignment="1">
      <alignment horizontal="center" vertical="center" wrapText="1"/>
    </xf>
    <xf numFmtId="0" fontId="12" fillId="2" borderId="1" xfId="6" applyFont="1" applyFill="1" applyBorder="1" applyAlignment="1">
      <alignment vertical="center" wrapText="1"/>
    </xf>
    <xf numFmtId="4" fontId="12" fillId="2" borderId="1" xfId="6" applyNumberFormat="1" applyFont="1" applyFill="1" applyBorder="1" applyAlignment="1">
      <alignment vertical="center" wrapText="1"/>
    </xf>
    <xf numFmtId="4" fontId="19" fillId="2" borderId="1" xfId="6" applyNumberFormat="1" applyFont="1" applyFill="1" applyBorder="1" applyAlignment="1">
      <alignment horizontal="center" vertical="center" wrapText="1"/>
    </xf>
    <xf numFmtId="0" fontId="19" fillId="2" borderId="1" xfId="6" applyFont="1" applyFill="1" applyBorder="1" applyAlignment="1">
      <alignment horizontal="center" vertical="center" wrapText="1"/>
    </xf>
    <xf numFmtId="0" fontId="12" fillId="2" borderId="1" xfId="6" applyFont="1" applyFill="1" applyBorder="1" applyAlignment="1">
      <alignment horizontal="center" vertical="center" wrapText="1"/>
    </xf>
    <xf numFmtId="0" fontId="11" fillId="2" borderId="0" xfId="6" applyFont="1" applyFill="1" applyAlignment="1">
      <alignment horizontal="left"/>
    </xf>
    <xf numFmtId="0" fontId="18" fillId="2" borderId="0" xfId="6" applyFont="1" applyFill="1" applyAlignment="1">
      <alignment horizontal="left" wrapText="1"/>
    </xf>
    <xf numFmtId="0" fontId="12" fillId="2" borderId="2" xfId="6" applyFont="1" applyFill="1" applyBorder="1" applyAlignment="1">
      <alignment horizontal="center" vertical="center" wrapText="1"/>
    </xf>
    <xf numFmtId="0" fontId="12" fillId="2" borderId="3" xfId="6" applyFont="1" applyFill="1" applyBorder="1" applyAlignment="1">
      <alignment horizontal="center" vertical="center" wrapText="1"/>
    </xf>
    <xf numFmtId="0" fontId="12" fillId="2" borderId="4" xfId="6" applyFont="1" applyFill="1" applyBorder="1" applyAlignment="1">
      <alignment horizontal="right" vertical="center" wrapText="1"/>
    </xf>
    <xf numFmtId="0" fontId="12" fillId="2" borderId="5" xfId="6" applyFont="1" applyFill="1" applyBorder="1" applyAlignment="1">
      <alignment horizontal="right" vertical="center" wrapText="1"/>
    </xf>
    <xf numFmtId="0" fontId="12" fillId="2" borderId="6" xfId="6" applyFont="1" applyFill="1" applyBorder="1" applyAlignment="1">
      <alignment horizontal="right" vertical="center" wrapText="1"/>
    </xf>
    <xf numFmtId="0" fontId="12" fillId="2" borderId="2" xfId="6" applyFont="1" applyFill="1" applyBorder="1" applyAlignment="1">
      <alignment horizontal="center" vertical="top" wrapText="1"/>
    </xf>
    <xf numFmtId="0" fontId="12" fillId="2" borderId="3" xfId="6" applyFont="1" applyFill="1" applyBorder="1" applyAlignment="1">
      <alignment horizontal="center" vertical="top" wrapText="1"/>
    </xf>
    <xf numFmtId="0" fontId="12" fillId="2" borderId="1" xfId="6" applyFont="1" applyFill="1" applyBorder="1" applyAlignment="1">
      <alignment vertical="center" wrapText="1"/>
    </xf>
    <xf numFmtId="0" fontId="15" fillId="2" borderId="0" xfId="6" applyFont="1" applyFill="1" applyAlignment="1">
      <alignment horizontal="center" vertical="top"/>
    </xf>
    <xf numFmtId="0" fontId="14" fillId="2" borderId="0" xfId="6" applyFont="1" applyFill="1" applyAlignment="1">
      <alignment horizontal="center" vertical="center" wrapText="1"/>
    </xf>
    <xf numFmtId="0" fontId="15" fillId="2" borderId="0" xfId="6" applyFont="1" applyFill="1" applyAlignment="1">
      <alignment horizontal="center"/>
    </xf>
    <xf numFmtId="0" fontId="7" fillId="0" borderId="0" xfId="6" applyFont="1" applyFill="1" applyAlignment="1">
      <alignment horizontal="center" wrapText="1"/>
    </xf>
    <xf numFmtId="0" fontId="7" fillId="0" borderId="0" xfId="6" applyFont="1" applyFill="1" applyAlignment="1">
      <alignment horizontal="center"/>
    </xf>
    <xf numFmtId="0" fontId="4" fillId="0" borderId="1" xfId="6" applyFont="1" applyFill="1" applyBorder="1" applyAlignment="1">
      <alignment horizontal="center" vertical="center" wrapText="1"/>
    </xf>
    <xf numFmtId="0" fontId="4" fillId="0" borderId="1" xfId="6" applyFont="1" applyFill="1" applyBorder="1" applyAlignment="1">
      <alignment horizontal="center" vertical="center"/>
    </xf>
    <xf numFmtId="0" fontId="15" fillId="2" borderId="0" xfId="6" applyFont="1" applyFill="1" applyAlignment="1">
      <alignment horizontal="center" vertical="center" wrapText="1"/>
    </xf>
    <xf numFmtId="0" fontId="15" fillId="2" borderId="0" xfId="6" applyFont="1" applyFill="1" applyAlignment="1">
      <alignment horizontal="center" vertical="top" wrapText="1"/>
    </xf>
    <xf numFmtId="0" fontId="11" fillId="2" borderId="0" xfId="6" applyFont="1" applyFill="1" applyAlignment="1">
      <alignment horizontal="left" vertical="top" wrapText="1"/>
    </xf>
    <xf numFmtId="0" fontId="11" fillId="2" borderId="0" xfId="6" applyFont="1" applyFill="1" applyBorder="1" applyAlignment="1">
      <alignment vertical="center" wrapText="1"/>
    </xf>
    <xf numFmtId="0" fontId="14" fillId="2" borderId="1" xfId="6" applyFont="1" applyFill="1" applyBorder="1" applyAlignment="1">
      <alignment horizontal="center" vertical="center" wrapText="1"/>
    </xf>
    <xf numFmtId="4" fontId="20" fillId="2" borderId="1" xfId="6" applyNumberFormat="1" applyFont="1" applyFill="1" applyBorder="1" applyAlignment="1">
      <alignment horizontal="center" vertical="center" wrapText="1"/>
    </xf>
    <xf numFmtId="0" fontId="20" fillId="2" borderId="1" xfId="6" applyFont="1" applyFill="1" applyBorder="1" applyAlignment="1">
      <alignment horizontal="center" vertical="center" wrapText="1"/>
    </xf>
  </cellXfs>
  <cellStyles count="8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38100</xdr:colOff>
      <xdr:row>11</xdr:row>
      <xdr:rowOff>628650</xdr:rowOff>
    </xdr:from>
    <xdr:to>
      <xdr:col>13</xdr:col>
      <xdr:colOff>895350</xdr:colOff>
      <xdr:row>11</xdr:row>
      <xdr:rowOff>1057275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01100" y="5010150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104775</xdr:colOff>
      <xdr:row>11</xdr:row>
      <xdr:rowOff>952500</xdr:rowOff>
    </xdr:from>
    <xdr:to>
      <xdr:col>14</xdr:col>
      <xdr:colOff>762000</xdr:colOff>
      <xdr:row>11</xdr:row>
      <xdr:rowOff>1295400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8375" y="533400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597694</xdr:colOff>
      <xdr:row>6</xdr:row>
      <xdr:rowOff>1426368</xdr:rowOff>
    </xdr:from>
    <xdr:to>
      <xdr:col>8</xdr:col>
      <xdr:colOff>389732</xdr:colOff>
      <xdr:row>8</xdr:row>
      <xdr:rowOff>63841</xdr:rowOff>
    </xdr:to>
    <xdr:pic>
      <xdr:nvPicPr>
        <xdr:cNvPr id="7" name="Рисунок 8" descr="http://base.garant.ru/files/base/70473958/792901098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146132" y="2652712"/>
          <a:ext cx="1316038" cy="6258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0</xdr:colOff>
      <xdr:row>11</xdr:row>
      <xdr:rowOff>790575</xdr:rowOff>
    </xdr:from>
    <xdr:to>
      <xdr:col>11</xdr:col>
      <xdr:colOff>0</xdr:colOff>
      <xdr:row>11</xdr:row>
      <xdr:rowOff>1133475</xdr:rowOff>
    </xdr:to>
    <xdr:pic>
      <xdr:nvPicPr>
        <xdr:cNvPr id="8" name="Picture 19">
          <a:extLst>
            <a:ext uri="{FF2B5EF4-FFF2-40B4-BE49-F238E27FC236}">
              <a16:creationId xmlns:a16="http://schemas.microsoft.com/office/drawing/2014/main" id="{B64230EC-4603-4723-B444-F58D45D67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77125" y="3543300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4"/>
  <sheetViews>
    <sheetView tabSelected="1" view="pageBreakPreview" topLeftCell="A37" zoomScaleNormal="100" zoomScaleSheetLayoutView="100" workbookViewId="0">
      <selection activeCell="A48" sqref="A48:O48"/>
    </sheetView>
  </sheetViews>
  <sheetFormatPr defaultColWidth="7.5703125" defaultRowHeight="15" x14ac:dyDescent="0.25"/>
  <cols>
    <col min="1" max="1" width="5" style="2" customWidth="1"/>
    <col min="2" max="2" width="26.5703125" style="3" customWidth="1"/>
    <col min="3" max="3" width="16.7109375" style="2" customWidth="1"/>
    <col min="4" max="4" width="17.28515625" style="2" customWidth="1"/>
    <col min="5" max="6" width="16.28515625" style="2" customWidth="1"/>
    <col min="7" max="7" width="12.85546875" style="2" customWidth="1"/>
    <col min="8" max="8" width="10" style="2" customWidth="1"/>
    <col min="9" max="9" width="9.7109375" style="2" customWidth="1"/>
    <col min="10" max="10" width="11.5703125" style="2" customWidth="1"/>
    <col min="11" max="11" width="14" style="2" customWidth="1"/>
    <col min="12" max="12" width="14.28515625" style="2" customWidth="1"/>
    <col min="13" max="13" width="16.140625" style="2" customWidth="1"/>
    <col min="14" max="14" width="15.5703125" style="2" customWidth="1"/>
    <col min="15" max="15" width="16.140625" style="2" customWidth="1"/>
    <col min="16" max="16" width="18.140625" style="1" customWidth="1"/>
    <col min="17" max="17" width="14.85546875" style="2" customWidth="1"/>
    <col min="18" max="16384" width="7.5703125" style="2"/>
  </cols>
  <sheetData>
    <row r="1" spans="1:17" x14ac:dyDescent="0.25">
      <c r="N1" s="53" t="s">
        <v>16</v>
      </c>
      <c r="O1" s="54"/>
    </row>
    <row r="2" spans="1:17" x14ac:dyDescent="0.25">
      <c r="N2" s="54"/>
      <c r="O2" s="54"/>
    </row>
    <row r="3" spans="1:17" ht="17.25" customHeight="1" x14ac:dyDescent="0.25">
      <c r="A3" s="57" t="s">
        <v>60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6"/>
    </row>
    <row r="4" spans="1:17" ht="15" customHeight="1" x14ac:dyDescent="0.25">
      <c r="A4" s="57" t="s">
        <v>20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"/>
    </row>
    <row r="5" spans="1:17" ht="18.75" customHeight="1" x14ac:dyDescent="0.25">
      <c r="A5" s="57" t="s">
        <v>0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"/>
    </row>
    <row r="6" spans="1:17" ht="15.75" customHeight="1" x14ac:dyDescent="0.25">
      <c r="A6" s="58" t="s">
        <v>1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</row>
    <row r="7" spans="1:17" ht="117" customHeight="1" x14ac:dyDescent="0.25">
      <c r="A7" s="24"/>
      <c r="B7" s="59" t="s">
        <v>61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</row>
    <row r="8" spans="1:17" ht="40.15" customHeight="1" x14ac:dyDescent="0.25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</row>
    <row r="9" spans="1:17" ht="120.75" customHeight="1" x14ac:dyDescent="0.25">
      <c r="A9" s="24"/>
      <c r="B9" s="59" t="s">
        <v>2</v>
      </c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</row>
    <row r="10" spans="1:17" ht="0.75" customHeight="1" x14ac:dyDescent="0.25">
      <c r="A10" s="26"/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</row>
    <row r="11" spans="1:17" ht="40.5" customHeight="1" x14ac:dyDescent="0.25">
      <c r="A11" s="61" t="s">
        <v>3</v>
      </c>
      <c r="B11" s="39" t="s">
        <v>4</v>
      </c>
      <c r="C11" s="39" t="s">
        <v>5</v>
      </c>
      <c r="D11" s="39"/>
      <c r="E11" s="39"/>
      <c r="F11" s="47" t="s">
        <v>59</v>
      </c>
      <c r="G11" s="47" t="s">
        <v>74</v>
      </c>
      <c r="H11" s="39" t="s">
        <v>13</v>
      </c>
      <c r="I11" s="39" t="s">
        <v>12</v>
      </c>
      <c r="J11" s="39" t="s">
        <v>6</v>
      </c>
      <c r="K11" s="42" t="s">
        <v>71</v>
      </c>
      <c r="L11" s="39" t="s">
        <v>72</v>
      </c>
      <c r="M11" s="61" t="s">
        <v>7</v>
      </c>
      <c r="N11" s="61"/>
      <c r="O11" s="61"/>
      <c r="P11" s="55" t="s">
        <v>62</v>
      </c>
      <c r="Q11" s="55" t="s">
        <v>11</v>
      </c>
    </row>
    <row r="12" spans="1:17" ht="105" customHeight="1" x14ac:dyDescent="0.25">
      <c r="A12" s="61"/>
      <c r="B12" s="39"/>
      <c r="C12" s="22" t="s">
        <v>19</v>
      </c>
      <c r="D12" s="22" t="s">
        <v>17</v>
      </c>
      <c r="E12" s="22" t="s">
        <v>18</v>
      </c>
      <c r="F12" s="48"/>
      <c r="G12" s="48"/>
      <c r="H12" s="39"/>
      <c r="I12" s="39"/>
      <c r="J12" s="39"/>
      <c r="K12" s="43"/>
      <c r="L12" s="39"/>
      <c r="M12" s="22" t="s">
        <v>8</v>
      </c>
      <c r="N12" s="22" t="s">
        <v>9</v>
      </c>
      <c r="O12" s="22" t="s">
        <v>73</v>
      </c>
      <c r="P12" s="55"/>
      <c r="Q12" s="56"/>
    </row>
    <row r="13" spans="1:17" ht="15.75" customHeight="1" x14ac:dyDescent="0.25">
      <c r="A13" s="15">
        <v>1</v>
      </c>
      <c r="B13" s="15">
        <v>2</v>
      </c>
      <c r="C13" s="15">
        <v>3</v>
      </c>
      <c r="D13" s="15">
        <v>4</v>
      </c>
      <c r="E13" s="15">
        <v>5</v>
      </c>
      <c r="F13" s="15">
        <v>6</v>
      </c>
      <c r="G13" s="15">
        <v>7</v>
      </c>
      <c r="H13" s="15">
        <v>8</v>
      </c>
      <c r="I13" s="15">
        <v>9</v>
      </c>
      <c r="J13" s="15">
        <v>10</v>
      </c>
      <c r="K13" s="15">
        <v>11</v>
      </c>
      <c r="L13" s="15">
        <v>12</v>
      </c>
      <c r="M13" s="15">
        <v>13</v>
      </c>
      <c r="N13" s="15">
        <v>14</v>
      </c>
      <c r="O13" s="15">
        <v>15</v>
      </c>
      <c r="P13" s="20">
        <v>16</v>
      </c>
      <c r="Q13" s="20">
        <v>17</v>
      </c>
    </row>
    <row r="14" spans="1:17" ht="42" customHeight="1" x14ac:dyDescent="0.25">
      <c r="A14" s="15">
        <v>1</v>
      </c>
      <c r="B14" s="17" t="s">
        <v>64</v>
      </c>
      <c r="C14" s="11">
        <v>6.31</v>
      </c>
      <c r="D14" s="11">
        <v>5.8</v>
      </c>
      <c r="E14" s="11">
        <v>5.58</v>
      </c>
      <c r="F14" s="11"/>
      <c r="G14" s="11"/>
      <c r="H14" s="17" t="s">
        <v>15</v>
      </c>
      <c r="I14" s="17">
        <v>500</v>
      </c>
      <c r="J14" s="17">
        <v>3</v>
      </c>
      <c r="K14" s="11">
        <f>MIN(C14:G14)</f>
        <v>5.58</v>
      </c>
      <c r="L14" s="11">
        <f>SUM(K14*I14)</f>
        <v>2790</v>
      </c>
      <c r="M14" s="11">
        <f t="shared" ref="M14:M19" si="0">ROUND((AVERAGE(C14:E14)),2)</f>
        <v>5.9</v>
      </c>
      <c r="N14" s="18">
        <f>ROUND(_xlfn.STDEV.S(C14:E14),2)</f>
        <v>0.37</v>
      </c>
      <c r="O14" s="27">
        <f t="shared" ref="O14:O45" si="1">N14/M14</f>
        <v>6.2711864406779658E-2</v>
      </c>
      <c r="P14" s="12" t="s">
        <v>25</v>
      </c>
      <c r="Q14" s="12"/>
    </row>
    <row r="15" spans="1:17" ht="54.75" customHeight="1" x14ac:dyDescent="0.25">
      <c r="A15" s="15">
        <v>2</v>
      </c>
      <c r="B15" s="17" t="s">
        <v>21</v>
      </c>
      <c r="C15" s="11">
        <v>6.73</v>
      </c>
      <c r="D15" s="11">
        <v>4.87</v>
      </c>
      <c r="E15" s="11">
        <v>4.67</v>
      </c>
      <c r="F15" s="11"/>
      <c r="G15" s="62">
        <v>0.84</v>
      </c>
      <c r="H15" s="17" t="s">
        <v>15</v>
      </c>
      <c r="I15" s="17">
        <v>1000</v>
      </c>
      <c r="J15" s="17">
        <v>1</v>
      </c>
      <c r="K15" s="11">
        <f t="shared" ref="K15:K45" si="2">MIN(C15:G15)</f>
        <v>0.84</v>
      </c>
      <c r="L15" s="11">
        <f t="shared" ref="L15:L45" si="3">SUM(K15*I15)</f>
        <v>840</v>
      </c>
      <c r="M15" s="11">
        <f t="shared" si="0"/>
        <v>5.42</v>
      </c>
      <c r="N15" s="18">
        <f>ROUND(_xlfn.STDEV.S(C15:E15),2)</f>
        <v>1.1399999999999999</v>
      </c>
      <c r="O15" s="27">
        <f t="shared" si="1"/>
        <v>0.21033210332103319</v>
      </c>
      <c r="P15" s="21" t="s">
        <v>65</v>
      </c>
      <c r="Q15" s="12"/>
    </row>
    <row r="16" spans="1:17" ht="51" customHeight="1" x14ac:dyDescent="0.25">
      <c r="A16" s="15">
        <v>3</v>
      </c>
      <c r="B16" s="17" t="s">
        <v>21</v>
      </c>
      <c r="C16" s="11">
        <v>3.73</v>
      </c>
      <c r="D16" s="11">
        <v>3.6</v>
      </c>
      <c r="E16" s="11">
        <v>3.66</v>
      </c>
      <c r="F16" s="11"/>
      <c r="G16" s="62">
        <v>0.84</v>
      </c>
      <c r="H16" s="17" t="s">
        <v>15</v>
      </c>
      <c r="I16" s="17">
        <v>500</v>
      </c>
      <c r="J16" s="17">
        <v>1</v>
      </c>
      <c r="K16" s="11">
        <f t="shared" si="2"/>
        <v>0.84</v>
      </c>
      <c r="L16" s="11">
        <f t="shared" si="3"/>
        <v>420</v>
      </c>
      <c r="M16" s="11">
        <f t="shared" si="0"/>
        <v>3.66</v>
      </c>
      <c r="N16" s="18">
        <f>ROUND(_xlfn.STDEV.S(C16:E16),2)</f>
        <v>7.0000000000000007E-2</v>
      </c>
      <c r="O16" s="27">
        <f t="shared" si="1"/>
        <v>1.912568306010929E-2</v>
      </c>
      <c r="P16" s="16" t="s">
        <v>65</v>
      </c>
      <c r="Q16" s="12"/>
    </row>
    <row r="17" spans="1:17" ht="56.25" customHeight="1" x14ac:dyDescent="0.25">
      <c r="A17" s="15">
        <v>4</v>
      </c>
      <c r="B17" s="17" t="s">
        <v>21</v>
      </c>
      <c r="C17" s="11">
        <v>3.73</v>
      </c>
      <c r="D17" s="11">
        <v>3</v>
      </c>
      <c r="E17" s="11">
        <v>3.3</v>
      </c>
      <c r="F17" s="11"/>
      <c r="G17" s="62">
        <v>0.84</v>
      </c>
      <c r="H17" s="17" t="s">
        <v>15</v>
      </c>
      <c r="I17" s="17">
        <v>500</v>
      </c>
      <c r="J17" s="17">
        <v>1</v>
      </c>
      <c r="K17" s="11">
        <f t="shared" si="2"/>
        <v>0.84</v>
      </c>
      <c r="L17" s="11">
        <f t="shared" si="3"/>
        <v>420</v>
      </c>
      <c r="M17" s="11">
        <f t="shared" si="0"/>
        <v>3.34</v>
      </c>
      <c r="N17" s="18">
        <f>ROUND(_xlfn.STDEV.S(C17:E17),2)</f>
        <v>0.37</v>
      </c>
      <c r="O17" s="27">
        <f t="shared" si="1"/>
        <v>0.11077844311377245</v>
      </c>
      <c r="P17" s="16" t="s">
        <v>65</v>
      </c>
      <c r="Q17" s="12"/>
    </row>
    <row r="18" spans="1:17" ht="39.75" customHeight="1" x14ac:dyDescent="0.25">
      <c r="A18" s="15">
        <v>5</v>
      </c>
      <c r="B18" s="17" t="s">
        <v>64</v>
      </c>
      <c r="C18" s="11">
        <v>2.97</v>
      </c>
      <c r="D18" s="11">
        <v>2.86</v>
      </c>
      <c r="E18" s="11">
        <v>2.5</v>
      </c>
      <c r="F18" s="11"/>
      <c r="G18" s="11"/>
      <c r="H18" s="17" t="s">
        <v>15</v>
      </c>
      <c r="I18" s="17">
        <v>1000</v>
      </c>
      <c r="J18" s="17">
        <v>3</v>
      </c>
      <c r="K18" s="11">
        <f t="shared" si="2"/>
        <v>2.5</v>
      </c>
      <c r="L18" s="11">
        <f t="shared" si="3"/>
        <v>2500</v>
      </c>
      <c r="M18" s="11">
        <f t="shared" si="0"/>
        <v>2.78</v>
      </c>
      <c r="N18" s="18">
        <f>ROUND(_xlfn.STDEV.S(C18:E18),2)</f>
        <v>0.25</v>
      </c>
      <c r="O18" s="27">
        <f t="shared" si="1"/>
        <v>8.9928057553956844E-2</v>
      </c>
      <c r="P18" s="16" t="s">
        <v>25</v>
      </c>
      <c r="Q18" s="12"/>
    </row>
    <row r="19" spans="1:17" ht="44.25" customHeight="1" x14ac:dyDescent="0.25">
      <c r="A19" s="15">
        <v>6</v>
      </c>
      <c r="B19" s="17" t="s">
        <v>64</v>
      </c>
      <c r="C19" s="11">
        <v>4</v>
      </c>
      <c r="D19" s="11">
        <v>4.2</v>
      </c>
      <c r="E19" s="11">
        <v>4.3</v>
      </c>
      <c r="F19" s="11"/>
      <c r="G19" s="11"/>
      <c r="H19" s="17" t="s">
        <v>15</v>
      </c>
      <c r="I19" s="17">
        <v>1000</v>
      </c>
      <c r="J19" s="17">
        <v>3</v>
      </c>
      <c r="K19" s="11">
        <f t="shared" si="2"/>
        <v>4</v>
      </c>
      <c r="L19" s="11">
        <f t="shared" si="3"/>
        <v>4000</v>
      </c>
      <c r="M19" s="11">
        <f t="shared" si="0"/>
        <v>4.17</v>
      </c>
      <c r="N19" s="18">
        <f t="shared" ref="N19:N45" si="4">ROUND(_xlfn.STDEV.S(C19:E19),2)</f>
        <v>0.15</v>
      </c>
      <c r="O19" s="27">
        <f t="shared" si="1"/>
        <v>3.5971223021582732E-2</v>
      </c>
      <c r="P19" s="16" t="s">
        <v>25</v>
      </c>
      <c r="Q19" s="12"/>
    </row>
    <row r="20" spans="1:17" ht="39" customHeight="1" x14ac:dyDescent="0.25">
      <c r="A20" s="15">
        <v>7</v>
      </c>
      <c r="B20" s="17" t="s">
        <v>64</v>
      </c>
      <c r="C20" s="11">
        <v>10.38</v>
      </c>
      <c r="D20" s="11">
        <v>8.5</v>
      </c>
      <c r="E20" s="11">
        <v>8.75</v>
      </c>
      <c r="F20" s="11"/>
      <c r="G20" s="11"/>
      <c r="H20" s="17" t="s">
        <v>15</v>
      </c>
      <c r="I20" s="17">
        <v>1000</v>
      </c>
      <c r="J20" s="17">
        <v>3</v>
      </c>
      <c r="K20" s="11">
        <f t="shared" si="2"/>
        <v>8.5</v>
      </c>
      <c r="L20" s="11">
        <f t="shared" si="3"/>
        <v>8500</v>
      </c>
      <c r="M20" s="11">
        <f>ROUND((AVERAGE(C20:G20)),2)</f>
        <v>9.2100000000000009</v>
      </c>
      <c r="N20" s="18">
        <f t="shared" si="4"/>
        <v>1.02</v>
      </c>
      <c r="O20" s="27">
        <f t="shared" si="1"/>
        <v>0.11074918566775244</v>
      </c>
      <c r="P20" s="16" t="s">
        <v>25</v>
      </c>
      <c r="Q20" s="12"/>
    </row>
    <row r="21" spans="1:17" ht="25.5" x14ac:dyDescent="0.25">
      <c r="A21" s="15">
        <v>8</v>
      </c>
      <c r="B21" s="17" t="s">
        <v>22</v>
      </c>
      <c r="C21" s="11">
        <v>6.4</v>
      </c>
      <c r="D21" s="11">
        <v>6</v>
      </c>
      <c r="E21" s="11">
        <v>6.5</v>
      </c>
      <c r="F21" s="11"/>
      <c r="G21" s="37">
        <v>4.63</v>
      </c>
      <c r="H21" s="17" t="s">
        <v>15</v>
      </c>
      <c r="I21" s="17">
        <v>1000</v>
      </c>
      <c r="J21" s="17">
        <v>1</v>
      </c>
      <c r="K21" s="11">
        <f t="shared" si="2"/>
        <v>4.63</v>
      </c>
      <c r="L21" s="11">
        <f t="shared" si="3"/>
        <v>4630</v>
      </c>
      <c r="M21" s="11">
        <f>ROUND((AVERAGE(C21:G21)),2)</f>
        <v>5.88</v>
      </c>
      <c r="N21" s="18">
        <f>ROUND(_xlfn.STDEV.S(C21:G21),2)</f>
        <v>0.86</v>
      </c>
      <c r="O21" s="27">
        <f t="shared" si="1"/>
        <v>0.14625850340136054</v>
      </c>
      <c r="P21" s="16" t="s">
        <v>26</v>
      </c>
      <c r="Q21" s="12"/>
    </row>
    <row r="22" spans="1:17" ht="25.5" x14ac:dyDescent="0.25">
      <c r="A22" s="15">
        <v>9</v>
      </c>
      <c r="B22" s="17" t="s">
        <v>22</v>
      </c>
      <c r="C22" s="11">
        <v>6.45</v>
      </c>
      <c r="D22" s="11">
        <v>5.98</v>
      </c>
      <c r="E22" s="11">
        <v>5.76</v>
      </c>
      <c r="F22" s="11"/>
      <c r="G22" s="37">
        <v>4.63</v>
      </c>
      <c r="H22" s="17" t="s">
        <v>15</v>
      </c>
      <c r="I22" s="17">
        <v>1000</v>
      </c>
      <c r="J22" s="17">
        <v>1</v>
      </c>
      <c r="K22" s="11">
        <f t="shared" si="2"/>
        <v>4.63</v>
      </c>
      <c r="L22" s="11">
        <f>SUM(K22*I22)</f>
        <v>4630</v>
      </c>
      <c r="M22" s="11">
        <f>ROUND((AVERAGE(C22:G22)),2)</f>
        <v>5.71</v>
      </c>
      <c r="N22" s="18">
        <f>ROUND(_xlfn.STDEV.S(C22:G22),2)</f>
        <v>0.77</v>
      </c>
      <c r="O22" s="27">
        <f t="shared" si="1"/>
        <v>0.13485113835376533</v>
      </c>
      <c r="P22" s="16" t="s">
        <v>26</v>
      </c>
      <c r="Q22" s="12"/>
    </row>
    <row r="23" spans="1:17" x14ac:dyDescent="0.25">
      <c r="A23" s="15">
        <v>10</v>
      </c>
      <c r="B23" s="17" t="s">
        <v>66</v>
      </c>
      <c r="C23" s="11">
        <v>9</v>
      </c>
      <c r="D23" s="11">
        <v>10.46</v>
      </c>
      <c r="E23" s="11">
        <v>9.44</v>
      </c>
      <c r="F23" s="11"/>
      <c r="G23" s="11"/>
      <c r="H23" s="17" t="s">
        <v>15</v>
      </c>
      <c r="I23" s="17">
        <v>600</v>
      </c>
      <c r="J23" s="17">
        <v>3</v>
      </c>
      <c r="K23" s="11">
        <f t="shared" si="2"/>
        <v>9</v>
      </c>
      <c r="L23" s="11">
        <f t="shared" si="3"/>
        <v>5400</v>
      </c>
      <c r="M23" s="11">
        <f t="shared" ref="M23:M31" si="5">ROUND((AVERAGE(C23:E23)),2)</f>
        <v>9.6300000000000008</v>
      </c>
      <c r="N23" s="18">
        <f t="shared" si="4"/>
        <v>0.75</v>
      </c>
      <c r="O23" s="27">
        <f t="shared" si="1"/>
        <v>7.7881619937694699E-2</v>
      </c>
      <c r="P23" s="16" t="s">
        <v>27</v>
      </c>
      <c r="Q23" s="12"/>
    </row>
    <row r="24" spans="1:17" x14ac:dyDescent="0.25">
      <c r="A24" s="15">
        <v>11</v>
      </c>
      <c r="B24" s="17" t="s">
        <v>23</v>
      </c>
      <c r="C24" s="11">
        <v>12.18</v>
      </c>
      <c r="D24" s="11">
        <v>10.46</v>
      </c>
      <c r="E24" s="11">
        <v>12.78</v>
      </c>
      <c r="F24" s="11"/>
      <c r="G24" s="11"/>
      <c r="H24" s="17" t="s">
        <v>15</v>
      </c>
      <c r="I24" s="17">
        <v>600</v>
      </c>
      <c r="J24" s="17">
        <v>3</v>
      </c>
      <c r="K24" s="11">
        <f t="shared" si="2"/>
        <v>10.46</v>
      </c>
      <c r="L24" s="11">
        <f t="shared" si="3"/>
        <v>6276.0000000000009</v>
      </c>
      <c r="M24" s="11">
        <f t="shared" si="5"/>
        <v>11.81</v>
      </c>
      <c r="N24" s="18">
        <f t="shared" si="4"/>
        <v>1.2</v>
      </c>
      <c r="O24" s="27">
        <f t="shared" si="1"/>
        <v>0.10160880609652836</v>
      </c>
      <c r="P24" s="16" t="s">
        <v>28</v>
      </c>
      <c r="Q24" s="12"/>
    </row>
    <row r="25" spans="1:17" x14ac:dyDescent="0.25">
      <c r="A25" s="15">
        <v>12</v>
      </c>
      <c r="B25" s="17" t="s">
        <v>66</v>
      </c>
      <c r="C25" s="11">
        <v>45</v>
      </c>
      <c r="D25" s="11">
        <v>45.4</v>
      </c>
      <c r="E25" s="11">
        <v>40.700000000000003</v>
      </c>
      <c r="F25" s="11"/>
      <c r="G25" s="11"/>
      <c r="H25" s="17" t="s">
        <v>15</v>
      </c>
      <c r="I25" s="17">
        <v>200</v>
      </c>
      <c r="J25" s="17">
        <v>3</v>
      </c>
      <c r="K25" s="11">
        <f t="shared" si="2"/>
        <v>40.700000000000003</v>
      </c>
      <c r="L25" s="11">
        <f t="shared" si="3"/>
        <v>8140.0000000000009</v>
      </c>
      <c r="M25" s="11">
        <f t="shared" si="5"/>
        <v>43.7</v>
      </c>
      <c r="N25" s="18">
        <f t="shared" si="4"/>
        <v>2.61</v>
      </c>
      <c r="O25" s="27">
        <f t="shared" si="1"/>
        <v>5.9725400457665896E-2</v>
      </c>
      <c r="P25" s="16" t="s">
        <v>29</v>
      </c>
      <c r="Q25" s="12"/>
    </row>
    <row r="26" spans="1:17" x14ac:dyDescent="0.25">
      <c r="A26" s="15">
        <v>13</v>
      </c>
      <c r="B26" s="17" t="s">
        <v>68</v>
      </c>
      <c r="C26" s="11">
        <v>14.03</v>
      </c>
      <c r="D26" s="11">
        <v>15.5</v>
      </c>
      <c r="E26" s="11">
        <v>12</v>
      </c>
      <c r="F26" s="11"/>
      <c r="G26" s="11"/>
      <c r="H26" s="17" t="s">
        <v>15</v>
      </c>
      <c r="I26" s="17">
        <v>100</v>
      </c>
      <c r="J26" s="17">
        <v>3</v>
      </c>
      <c r="K26" s="11">
        <f t="shared" si="2"/>
        <v>12</v>
      </c>
      <c r="L26" s="11">
        <f t="shared" si="3"/>
        <v>1200</v>
      </c>
      <c r="M26" s="11">
        <f t="shared" si="5"/>
        <v>13.84</v>
      </c>
      <c r="N26" s="18">
        <f t="shared" si="4"/>
        <v>1.76</v>
      </c>
      <c r="O26" s="27">
        <f t="shared" si="1"/>
        <v>0.12716763005780346</v>
      </c>
      <c r="P26" s="16" t="s">
        <v>30</v>
      </c>
      <c r="Q26" s="12"/>
    </row>
    <row r="27" spans="1:17" x14ac:dyDescent="0.25">
      <c r="A27" s="15">
        <v>14</v>
      </c>
      <c r="B27" s="17" t="s">
        <v>24</v>
      </c>
      <c r="C27" s="11">
        <v>3.68</v>
      </c>
      <c r="D27" s="11">
        <v>2.86</v>
      </c>
      <c r="E27" s="11">
        <v>3.6</v>
      </c>
      <c r="F27" s="11"/>
      <c r="G27" s="11"/>
      <c r="H27" s="17" t="s">
        <v>15</v>
      </c>
      <c r="I27" s="17">
        <v>300</v>
      </c>
      <c r="J27" s="17">
        <v>3</v>
      </c>
      <c r="K27" s="11">
        <f t="shared" si="2"/>
        <v>2.86</v>
      </c>
      <c r="L27" s="11">
        <f t="shared" si="3"/>
        <v>858</v>
      </c>
      <c r="M27" s="11">
        <f t="shared" si="5"/>
        <v>3.38</v>
      </c>
      <c r="N27" s="18">
        <f t="shared" si="4"/>
        <v>0.45</v>
      </c>
      <c r="O27" s="27">
        <f t="shared" si="1"/>
        <v>0.13313609467455623</v>
      </c>
      <c r="P27" s="16" t="s">
        <v>31</v>
      </c>
      <c r="Q27" s="12"/>
    </row>
    <row r="28" spans="1:17" ht="36" customHeight="1" x14ac:dyDescent="0.25">
      <c r="A28" s="15">
        <v>15</v>
      </c>
      <c r="B28" s="17" t="s">
        <v>32</v>
      </c>
      <c r="C28" s="11">
        <v>827</v>
      </c>
      <c r="D28" s="11">
        <v>889</v>
      </c>
      <c r="E28" s="11">
        <v>895</v>
      </c>
      <c r="F28" s="18"/>
      <c r="G28" s="35"/>
      <c r="H28" s="17" t="s">
        <v>15</v>
      </c>
      <c r="I28" s="17">
        <v>100</v>
      </c>
      <c r="J28" s="17">
        <v>3</v>
      </c>
      <c r="K28" s="11">
        <f t="shared" si="2"/>
        <v>827</v>
      </c>
      <c r="L28" s="11">
        <f t="shared" si="3"/>
        <v>82700</v>
      </c>
      <c r="M28" s="11">
        <f t="shared" si="5"/>
        <v>870.33</v>
      </c>
      <c r="N28" s="18">
        <f t="shared" si="4"/>
        <v>37.65</v>
      </c>
      <c r="O28" s="27">
        <f t="shared" si="1"/>
        <v>4.3259453310813135E-2</v>
      </c>
      <c r="P28" s="16" t="s">
        <v>33</v>
      </c>
      <c r="Q28" s="12"/>
    </row>
    <row r="29" spans="1:17" ht="46.5" customHeight="1" x14ac:dyDescent="0.25">
      <c r="A29" s="15">
        <v>16</v>
      </c>
      <c r="B29" s="17" t="s">
        <v>67</v>
      </c>
      <c r="C29" s="11">
        <v>723</v>
      </c>
      <c r="D29" s="11">
        <v>692</v>
      </c>
      <c r="E29" s="11">
        <v>680</v>
      </c>
      <c r="F29" s="18"/>
      <c r="G29" s="35"/>
      <c r="H29" s="17" t="s">
        <v>15</v>
      </c>
      <c r="I29" s="17">
        <v>100</v>
      </c>
      <c r="J29" s="17">
        <v>3</v>
      </c>
      <c r="K29" s="11">
        <f t="shared" si="2"/>
        <v>680</v>
      </c>
      <c r="L29" s="11">
        <f t="shared" si="3"/>
        <v>68000</v>
      </c>
      <c r="M29" s="11">
        <f t="shared" si="5"/>
        <v>698.33</v>
      </c>
      <c r="N29" s="18">
        <f t="shared" si="4"/>
        <v>22.19</v>
      </c>
      <c r="O29" s="27">
        <f t="shared" si="1"/>
        <v>3.1775807999083527E-2</v>
      </c>
      <c r="P29" s="16" t="s">
        <v>34</v>
      </c>
      <c r="Q29" s="12"/>
    </row>
    <row r="30" spans="1:17" ht="35.25" customHeight="1" x14ac:dyDescent="0.25">
      <c r="A30" s="15">
        <v>17</v>
      </c>
      <c r="B30" s="17" t="s">
        <v>67</v>
      </c>
      <c r="C30" s="11">
        <v>1006</v>
      </c>
      <c r="D30" s="11">
        <v>939</v>
      </c>
      <c r="E30" s="11">
        <v>918</v>
      </c>
      <c r="F30" s="18"/>
      <c r="G30" s="35"/>
      <c r="H30" s="17" t="s">
        <v>15</v>
      </c>
      <c r="I30" s="17">
        <v>100</v>
      </c>
      <c r="J30" s="17">
        <v>3</v>
      </c>
      <c r="K30" s="11">
        <f t="shared" si="2"/>
        <v>918</v>
      </c>
      <c r="L30" s="11">
        <f t="shared" si="3"/>
        <v>91800</v>
      </c>
      <c r="M30" s="11">
        <f t="shared" si="5"/>
        <v>954.33</v>
      </c>
      <c r="N30" s="18">
        <f t="shared" si="4"/>
        <v>45.96</v>
      </c>
      <c r="O30" s="27">
        <f t="shared" si="1"/>
        <v>4.8159441702555719E-2</v>
      </c>
      <c r="P30" s="16" t="s">
        <v>34</v>
      </c>
      <c r="Q30" s="12"/>
    </row>
    <row r="31" spans="1:17" ht="19.5" customHeight="1" x14ac:dyDescent="0.25">
      <c r="A31" s="15">
        <v>18</v>
      </c>
      <c r="B31" s="17" t="s">
        <v>58</v>
      </c>
      <c r="C31" s="11">
        <v>24</v>
      </c>
      <c r="D31" s="11">
        <v>33</v>
      </c>
      <c r="E31" s="11">
        <v>28</v>
      </c>
      <c r="F31" s="18"/>
      <c r="G31" s="35"/>
      <c r="H31" s="17" t="s">
        <v>15</v>
      </c>
      <c r="I31" s="17">
        <v>180</v>
      </c>
      <c r="J31" s="17">
        <v>3</v>
      </c>
      <c r="K31" s="11">
        <f t="shared" si="2"/>
        <v>24</v>
      </c>
      <c r="L31" s="11">
        <f t="shared" si="3"/>
        <v>4320</v>
      </c>
      <c r="M31" s="11">
        <f t="shared" si="5"/>
        <v>28.33</v>
      </c>
      <c r="N31" s="18">
        <f t="shared" si="4"/>
        <v>4.51</v>
      </c>
      <c r="O31" s="27">
        <f t="shared" si="1"/>
        <v>0.15919519943522767</v>
      </c>
      <c r="P31" s="16" t="s">
        <v>35</v>
      </c>
      <c r="Q31" s="12"/>
    </row>
    <row r="32" spans="1:17" ht="25.5" x14ac:dyDescent="0.25">
      <c r="A32" s="15">
        <v>19</v>
      </c>
      <c r="B32" s="17" t="s">
        <v>36</v>
      </c>
      <c r="C32" s="11">
        <v>88.2</v>
      </c>
      <c r="D32" s="11">
        <v>81</v>
      </c>
      <c r="E32" s="11">
        <v>89.44</v>
      </c>
      <c r="F32" s="18"/>
      <c r="G32" s="63">
        <v>92.26</v>
      </c>
      <c r="H32" s="17" t="s">
        <v>38</v>
      </c>
      <c r="I32" s="17">
        <v>100</v>
      </c>
      <c r="J32" s="17">
        <v>4</v>
      </c>
      <c r="K32" s="11">
        <f t="shared" si="2"/>
        <v>81</v>
      </c>
      <c r="L32" s="11">
        <f t="shared" si="3"/>
        <v>8100</v>
      </c>
      <c r="M32" s="11">
        <f>ROUND((AVERAGE(C32:G32)),2)</f>
        <v>87.73</v>
      </c>
      <c r="N32" s="18">
        <f t="shared" si="4"/>
        <v>4.5599999999999996</v>
      </c>
      <c r="O32" s="27">
        <f t="shared" si="1"/>
        <v>5.1977658725635464E-2</v>
      </c>
      <c r="P32" s="16" t="s">
        <v>37</v>
      </c>
      <c r="Q32" s="12"/>
    </row>
    <row r="33" spans="1:17" x14ac:dyDescent="0.25">
      <c r="A33" s="15">
        <v>20</v>
      </c>
      <c r="B33" s="17" t="s">
        <v>69</v>
      </c>
      <c r="C33" s="11">
        <v>147.19999999999999</v>
      </c>
      <c r="D33" s="11">
        <v>153</v>
      </c>
      <c r="E33" s="11">
        <v>168</v>
      </c>
      <c r="F33" s="18"/>
      <c r="G33" s="34"/>
      <c r="H33" s="17" t="s">
        <v>40</v>
      </c>
      <c r="I33" s="17">
        <v>90</v>
      </c>
      <c r="J33" s="17">
        <v>3</v>
      </c>
      <c r="K33" s="11">
        <f t="shared" si="2"/>
        <v>147.19999999999999</v>
      </c>
      <c r="L33" s="11">
        <f t="shared" si="3"/>
        <v>13247.999999999998</v>
      </c>
      <c r="M33" s="11">
        <f t="shared" ref="M33:M41" si="6">ROUND((AVERAGE(C33:E33)),2)</f>
        <v>156.07</v>
      </c>
      <c r="N33" s="18">
        <f t="shared" si="4"/>
        <v>10.73</v>
      </c>
      <c r="O33" s="27">
        <f t="shared" si="1"/>
        <v>6.8751201383994362E-2</v>
      </c>
      <c r="P33" s="16" t="s">
        <v>39</v>
      </c>
      <c r="Q33" s="12"/>
    </row>
    <row r="34" spans="1:17" ht="25.5" x14ac:dyDescent="0.25">
      <c r="A34" s="15">
        <v>21</v>
      </c>
      <c r="B34" s="17" t="s">
        <v>41</v>
      </c>
      <c r="C34" s="11">
        <v>900</v>
      </c>
      <c r="D34" s="11">
        <v>896</v>
      </c>
      <c r="E34" s="11">
        <v>929</v>
      </c>
      <c r="F34" s="18"/>
      <c r="G34" s="29"/>
      <c r="H34" s="17" t="s">
        <v>42</v>
      </c>
      <c r="I34" s="17">
        <v>10</v>
      </c>
      <c r="J34" s="17">
        <v>3</v>
      </c>
      <c r="K34" s="11">
        <f t="shared" si="2"/>
        <v>896</v>
      </c>
      <c r="L34" s="11">
        <f t="shared" si="3"/>
        <v>8960</v>
      </c>
      <c r="M34" s="11">
        <f t="shared" si="6"/>
        <v>908.33</v>
      </c>
      <c r="N34" s="18">
        <f t="shared" si="4"/>
        <v>18.010000000000002</v>
      </c>
      <c r="O34" s="27">
        <f t="shared" si="1"/>
        <v>1.9827595697598892E-2</v>
      </c>
      <c r="P34" s="16" t="s">
        <v>43</v>
      </c>
      <c r="Q34" s="12"/>
    </row>
    <row r="35" spans="1:17" ht="25.5" x14ac:dyDescent="0.25">
      <c r="A35" s="15">
        <v>22</v>
      </c>
      <c r="B35" s="17" t="s">
        <v>41</v>
      </c>
      <c r="C35" s="11">
        <v>1035</v>
      </c>
      <c r="D35" s="11">
        <v>904</v>
      </c>
      <c r="E35" s="11">
        <v>998</v>
      </c>
      <c r="F35" s="18"/>
      <c r="G35" s="35"/>
      <c r="H35" s="17" t="s">
        <v>42</v>
      </c>
      <c r="I35" s="17">
        <v>10</v>
      </c>
      <c r="J35" s="17">
        <v>3</v>
      </c>
      <c r="K35" s="11">
        <f t="shared" si="2"/>
        <v>904</v>
      </c>
      <c r="L35" s="11">
        <f t="shared" si="3"/>
        <v>9040</v>
      </c>
      <c r="M35" s="11">
        <f t="shared" si="6"/>
        <v>979</v>
      </c>
      <c r="N35" s="18">
        <f t="shared" si="4"/>
        <v>67.540000000000006</v>
      </c>
      <c r="O35" s="27">
        <f t="shared" si="1"/>
        <v>6.8988764044943821E-2</v>
      </c>
      <c r="P35" s="16" t="s">
        <v>43</v>
      </c>
      <c r="Q35" s="12"/>
    </row>
    <row r="36" spans="1:17" ht="25.5" x14ac:dyDescent="0.25">
      <c r="A36" s="15">
        <v>23</v>
      </c>
      <c r="B36" s="17" t="s">
        <v>41</v>
      </c>
      <c r="C36" s="11">
        <v>1299</v>
      </c>
      <c r="D36" s="11">
        <v>870</v>
      </c>
      <c r="E36" s="11">
        <v>902</v>
      </c>
      <c r="F36" s="18"/>
      <c r="G36" s="35"/>
      <c r="H36" s="17" t="s">
        <v>42</v>
      </c>
      <c r="I36" s="17">
        <v>10</v>
      </c>
      <c r="J36" s="17">
        <v>3</v>
      </c>
      <c r="K36" s="11">
        <f t="shared" si="2"/>
        <v>870</v>
      </c>
      <c r="L36" s="11">
        <f t="shared" si="3"/>
        <v>8700</v>
      </c>
      <c r="M36" s="11">
        <f t="shared" si="6"/>
        <v>1023.67</v>
      </c>
      <c r="N36" s="18">
        <f t="shared" si="4"/>
        <v>238.98</v>
      </c>
      <c r="O36" s="27">
        <f t="shared" si="1"/>
        <v>0.23345414049449528</v>
      </c>
      <c r="P36" s="16" t="s">
        <v>43</v>
      </c>
      <c r="Q36" s="12"/>
    </row>
    <row r="37" spans="1:17" ht="25.5" x14ac:dyDescent="0.25">
      <c r="A37" s="15">
        <v>24</v>
      </c>
      <c r="B37" s="17" t="s">
        <v>41</v>
      </c>
      <c r="C37" s="11">
        <v>904</v>
      </c>
      <c r="D37" s="11">
        <v>1035</v>
      </c>
      <c r="E37" s="11">
        <v>979</v>
      </c>
      <c r="F37" s="18"/>
      <c r="G37" s="35"/>
      <c r="H37" s="17" t="s">
        <v>42</v>
      </c>
      <c r="I37" s="17">
        <v>10</v>
      </c>
      <c r="J37" s="17">
        <v>3</v>
      </c>
      <c r="K37" s="11">
        <f t="shared" si="2"/>
        <v>904</v>
      </c>
      <c r="L37" s="11">
        <f t="shared" si="3"/>
        <v>9040</v>
      </c>
      <c r="M37" s="11">
        <f t="shared" si="6"/>
        <v>972.67</v>
      </c>
      <c r="N37" s="18">
        <f t="shared" si="4"/>
        <v>65.73</v>
      </c>
      <c r="O37" s="27">
        <f t="shared" si="1"/>
        <v>6.7576876021672311E-2</v>
      </c>
      <c r="P37" s="16" t="s">
        <v>43</v>
      </c>
      <c r="Q37" s="12"/>
    </row>
    <row r="38" spans="1:17" ht="25.5" x14ac:dyDescent="0.25">
      <c r="A38" s="15">
        <v>25</v>
      </c>
      <c r="B38" s="17" t="s">
        <v>41</v>
      </c>
      <c r="C38" s="11">
        <v>569.16</v>
      </c>
      <c r="D38" s="11">
        <v>556</v>
      </c>
      <c r="E38" s="11">
        <v>618</v>
      </c>
      <c r="F38" s="18"/>
      <c r="G38" s="35"/>
      <c r="H38" s="17" t="s">
        <v>42</v>
      </c>
      <c r="I38" s="17">
        <v>20</v>
      </c>
      <c r="J38" s="17">
        <v>3</v>
      </c>
      <c r="K38" s="11">
        <f t="shared" si="2"/>
        <v>556</v>
      </c>
      <c r="L38" s="11">
        <f t="shared" si="3"/>
        <v>11120</v>
      </c>
      <c r="M38" s="11">
        <f t="shared" si="6"/>
        <v>581.04999999999995</v>
      </c>
      <c r="N38" s="18">
        <f t="shared" si="4"/>
        <v>32.67</v>
      </c>
      <c r="O38" s="27">
        <f t="shared" si="1"/>
        <v>5.6225798124085714E-2</v>
      </c>
      <c r="P38" s="16" t="s">
        <v>43</v>
      </c>
      <c r="Q38" s="12"/>
    </row>
    <row r="39" spans="1:17" ht="25.5" x14ac:dyDescent="0.25">
      <c r="A39" s="15">
        <v>26</v>
      </c>
      <c r="B39" s="17" t="s">
        <v>50</v>
      </c>
      <c r="C39" s="11">
        <v>897</v>
      </c>
      <c r="D39" s="11">
        <v>829.6</v>
      </c>
      <c r="E39" s="11">
        <v>925</v>
      </c>
      <c r="F39" s="18"/>
      <c r="G39" s="35"/>
      <c r="H39" s="17" t="s">
        <v>42</v>
      </c>
      <c r="I39" s="17">
        <v>40</v>
      </c>
      <c r="J39" s="17">
        <v>3</v>
      </c>
      <c r="K39" s="11">
        <f t="shared" si="2"/>
        <v>829.6</v>
      </c>
      <c r="L39" s="11">
        <f t="shared" si="3"/>
        <v>33184</v>
      </c>
      <c r="M39" s="11">
        <f t="shared" si="6"/>
        <v>883.87</v>
      </c>
      <c r="N39" s="18">
        <f t="shared" si="4"/>
        <v>49.04</v>
      </c>
      <c r="O39" s="27">
        <f t="shared" si="1"/>
        <v>5.5483272426940615E-2</v>
      </c>
      <c r="P39" s="16" t="s">
        <v>44</v>
      </c>
      <c r="Q39" s="12"/>
    </row>
    <row r="40" spans="1:17" ht="25.5" x14ac:dyDescent="0.25">
      <c r="A40" s="15">
        <v>27</v>
      </c>
      <c r="B40" s="17" t="s">
        <v>51</v>
      </c>
      <c r="C40" s="11">
        <v>815</v>
      </c>
      <c r="D40" s="11">
        <v>740</v>
      </c>
      <c r="E40" s="11">
        <v>810</v>
      </c>
      <c r="F40" s="18"/>
      <c r="G40" s="35"/>
      <c r="H40" s="17" t="s">
        <v>42</v>
      </c>
      <c r="I40" s="17">
        <v>30</v>
      </c>
      <c r="J40" s="17">
        <v>3</v>
      </c>
      <c r="K40" s="11">
        <f t="shared" si="2"/>
        <v>740</v>
      </c>
      <c r="L40" s="11">
        <f t="shared" si="3"/>
        <v>22200</v>
      </c>
      <c r="M40" s="11">
        <f t="shared" si="6"/>
        <v>788.33</v>
      </c>
      <c r="N40" s="18">
        <f t="shared" si="4"/>
        <v>41.93</v>
      </c>
      <c r="O40" s="27">
        <f t="shared" si="1"/>
        <v>5.3188385574569022E-2</v>
      </c>
      <c r="P40" s="16" t="s">
        <v>44</v>
      </c>
      <c r="Q40" s="12"/>
    </row>
    <row r="41" spans="1:17" ht="25.5" x14ac:dyDescent="0.25">
      <c r="A41" s="15">
        <v>28</v>
      </c>
      <c r="B41" s="17" t="s">
        <v>45</v>
      </c>
      <c r="C41" s="11">
        <v>460</v>
      </c>
      <c r="D41" s="11">
        <v>444.32</v>
      </c>
      <c r="E41" s="11">
        <v>430</v>
      </c>
      <c r="F41" s="18">
        <v>405.8</v>
      </c>
      <c r="G41" s="35"/>
      <c r="H41" s="17" t="s">
        <v>46</v>
      </c>
      <c r="I41" s="17">
        <v>20</v>
      </c>
      <c r="J41" s="17">
        <v>1</v>
      </c>
      <c r="K41" s="11">
        <f t="shared" si="2"/>
        <v>405.8</v>
      </c>
      <c r="L41" s="11">
        <f t="shared" si="3"/>
        <v>8116</v>
      </c>
      <c r="M41" s="11">
        <f t="shared" si="6"/>
        <v>444.77</v>
      </c>
      <c r="N41" s="18">
        <f t="shared" si="4"/>
        <v>15.01</v>
      </c>
      <c r="O41" s="27">
        <f t="shared" si="1"/>
        <v>3.3747779751332148E-2</v>
      </c>
      <c r="P41" s="16" t="s">
        <v>47</v>
      </c>
      <c r="Q41" s="12"/>
    </row>
    <row r="42" spans="1:17" ht="53.45" customHeight="1" x14ac:dyDescent="0.25">
      <c r="A42" s="15">
        <v>29</v>
      </c>
      <c r="B42" s="17" t="s">
        <v>48</v>
      </c>
      <c r="C42" s="11">
        <v>349</v>
      </c>
      <c r="D42" s="11">
        <v>379.2</v>
      </c>
      <c r="E42" s="11">
        <v>324.86</v>
      </c>
      <c r="F42" s="18"/>
      <c r="G42" s="38">
        <v>307.2</v>
      </c>
      <c r="H42" s="17" t="s">
        <v>46</v>
      </c>
      <c r="I42" s="17">
        <v>60</v>
      </c>
      <c r="J42" s="17">
        <v>1</v>
      </c>
      <c r="K42" s="11">
        <f t="shared" si="2"/>
        <v>307.2</v>
      </c>
      <c r="L42" s="11">
        <f t="shared" si="3"/>
        <v>18432</v>
      </c>
      <c r="M42" s="11">
        <f>ROUND((AVERAGE(C42:G42)),2)</f>
        <v>340.07</v>
      </c>
      <c r="N42" s="18">
        <f t="shared" si="4"/>
        <v>27.23</v>
      </c>
      <c r="O42" s="27">
        <f t="shared" si="1"/>
        <v>8.0071749933837158E-2</v>
      </c>
      <c r="P42" s="16" t="s">
        <v>49</v>
      </c>
      <c r="Q42" s="12"/>
    </row>
    <row r="43" spans="1:17" x14ac:dyDescent="0.25">
      <c r="A43" s="15">
        <v>30</v>
      </c>
      <c r="B43" s="17" t="s">
        <v>52</v>
      </c>
      <c r="C43" s="11">
        <v>1445</v>
      </c>
      <c r="D43" s="11">
        <v>1451</v>
      </c>
      <c r="E43" s="11">
        <v>1443</v>
      </c>
      <c r="F43" s="18"/>
      <c r="G43" s="17"/>
      <c r="H43" s="17" t="s">
        <v>42</v>
      </c>
      <c r="I43" s="17">
        <v>80</v>
      </c>
      <c r="J43" s="17">
        <v>3</v>
      </c>
      <c r="K43" s="11">
        <f t="shared" si="2"/>
        <v>1443</v>
      </c>
      <c r="L43" s="11">
        <f t="shared" si="3"/>
        <v>115440</v>
      </c>
      <c r="M43" s="11">
        <f>ROUND((AVERAGE(C43:E43)),2)</f>
        <v>1446.33</v>
      </c>
      <c r="N43" s="18">
        <f t="shared" si="4"/>
        <v>4.16</v>
      </c>
      <c r="O43" s="27">
        <f t="shared" si="1"/>
        <v>2.8762453935132371E-3</v>
      </c>
      <c r="P43" s="16" t="s">
        <v>53</v>
      </c>
      <c r="Q43" s="12"/>
    </row>
    <row r="44" spans="1:17" ht="38.25" x14ac:dyDescent="0.25">
      <c r="A44" s="15">
        <v>31</v>
      </c>
      <c r="B44" s="17" t="s">
        <v>70</v>
      </c>
      <c r="C44" s="11">
        <v>463</v>
      </c>
      <c r="D44" s="11">
        <v>350</v>
      </c>
      <c r="E44" s="11">
        <v>449</v>
      </c>
      <c r="F44" s="18"/>
      <c r="G44" s="17"/>
      <c r="H44" s="17" t="s">
        <v>42</v>
      </c>
      <c r="I44" s="17">
        <v>4</v>
      </c>
      <c r="J44" s="17">
        <v>3</v>
      </c>
      <c r="K44" s="11">
        <f t="shared" si="2"/>
        <v>350</v>
      </c>
      <c r="L44" s="11">
        <f t="shared" si="3"/>
        <v>1400</v>
      </c>
      <c r="M44" s="11">
        <f>ROUND((AVERAGE(C44:E44)),2)</f>
        <v>420.67</v>
      </c>
      <c r="N44" s="18">
        <f t="shared" si="4"/>
        <v>61.6</v>
      </c>
      <c r="O44" s="27">
        <f t="shared" si="1"/>
        <v>0.14643307105331971</v>
      </c>
      <c r="P44" s="16" t="s">
        <v>54</v>
      </c>
      <c r="Q44" s="12"/>
    </row>
    <row r="45" spans="1:17" x14ac:dyDescent="0.25">
      <c r="A45" s="15">
        <v>32</v>
      </c>
      <c r="B45" s="17" t="s">
        <v>55</v>
      </c>
      <c r="C45" s="11">
        <v>2700</v>
      </c>
      <c r="D45" s="11">
        <v>2990</v>
      </c>
      <c r="E45" s="11">
        <v>2700</v>
      </c>
      <c r="F45" s="18"/>
      <c r="G45" s="17"/>
      <c r="H45" s="17" t="s">
        <v>15</v>
      </c>
      <c r="I45" s="17">
        <v>1</v>
      </c>
      <c r="J45" s="17">
        <v>3</v>
      </c>
      <c r="K45" s="11">
        <f t="shared" si="2"/>
        <v>2700</v>
      </c>
      <c r="L45" s="11">
        <f t="shared" si="3"/>
        <v>2700</v>
      </c>
      <c r="M45" s="11">
        <f>ROUND((AVERAGE(C45:E45)),2)</f>
        <v>2796.67</v>
      </c>
      <c r="N45" s="18">
        <f t="shared" si="4"/>
        <v>167.43</v>
      </c>
      <c r="O45" s="27">
        <f t="shared" si="1"/>
        <v>5.9867628286497873E-2</v>
      </c>
      <c r="P45" s="16" t="s">
        <v>56</v>
      </c>
      <c r="Q45" s="12"/>
    </row>
    <row r="46" spans="1:17" ht="32.25" customHeight="1" x14ac:dyDescent="0.25">
      <c r="A46" s="44" t="s">
        <v>63</v>
      </c>
      <c r="B46" s="45"/>
      <c r="C46" s="45"/>
      <c r="D46" s="45"/>
      <c r="E46" s="45"/>
      <c r="F46" s="45"/>
      <c r="G46" s="45"/>
      <c r="H46" s="45"/>
      <c r="I46" s="45"/>
      <c r="J46" s="45"/>
      <c r="K46" s="46"/>
      <c r="L46" s="36">
        <f>SUM(L14:L45)</f>
        <v>567104</v>
      </c>
      <c r="M46" s="28"/>
      <c r="N46" s="49"/>
      <c r="O46" s="49"/>
      <c r="P46" s="4"/>
      <c r="Q46" s="7"/>
    </row>
    <row r="47" spans="1:17" ht="12.75" customHeight="1" x14ac:dyDescent="0.25">
      <c r="A47" s="29"/>
      <c r="B47" s="30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</row>
    <row r="48" spans="1:17" ht="18.75" customHeight="1" x14ac:dyDescent="0.25">
      <c r="A48" s="41" t="s">
        <v>75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</row>
    <row r="49" spans="1:15" ht="12" customHeight="1" x14ac:dyDescent="0.25">
      <c r="A49" s="29"/>
      <c r="B49" s="30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</row>
    <row r="50" spans="1:15" ht="6.75" customHeight="1" x14ac:dyDescent="0.25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29"/>
      <c r="O50" s="29"/>
    </row>
    <row r="51" spans="1:15" ht="9" hidden="1" customHeight="1" x14ac:dyDescent="0.25">
      <c r="A51" s="31"/>
      <c r="B51" s="32"/>
      <c r="C51" s="31"/>
      <c r="D51" s="31"/>
      <c r="E51" s="31"/>
      <c r="F51" s="31"/>
      <c r="G51" s="31"/>
      <c r="H51" s="29"/>
      <c r="I51" s="29"/>
      <c r="J51" s="29"/>
      <c r="K51" s="29"/>
      <c r="L51" s="29"/>
      <c r="M51" s="29"/>
      <c r="N51" s="29"/>
      <c r="O51" s="29"/>
    </row>
    <row r="52" spans="1:15" ht="47.25" customHeight="1" x14ac:dyDescent="0.25">
      <c r="A52" s="50" t="s">
        <v>10</v>
      </c>
      <c r="B52" s="50"/>
      <c r="C52" s="51" t="s">
        <v>14</v>
      </c>
      <c r="D52" s="51"/>
      <c r="E52" s="51"/>
      <c r="F52" s="33"/>
      <c r="G52" s="33"/>
      <c r="H52" s="52"/>
      <c r="I52" s="52"/>
      <c r="J52" s="52"/>
      <c r="K52" s="23"/>
      <c r="L52" s="23"/>
      <c r="M52" s="23" t="s">
        <v>57</v>
      </c>
      <c r="N52" s="29"/>
      <c r="O52" s="29"/>
    </row>
    <row r="53" spans="1:15" ht="17.25" customHeight="1" x14ac:dyDescent="0.25">
      <c r="A53" s="10"/>
      <c r="B53" s="10"/>
      <c r="C53" s="8"/>
      <c r="D53" s="8"/>
      <c r="E53" s="8"/>
      <c r="F53" s="19"/>
      <c r="G53" s="14"/>
      <c r="H53" s="9"/>
      <c r="I53" s="9"/>
      <c r="J53" s="9"/>
      <c r="K53" s="13"/>
      <c r="L53" s="13"/>
      <c r="M53" s="9"/>
    </row>
    <row r="54" spans="1:15" ht="8.25" customHeight="1" x14ac:dyDescent="0.25"/>
  </sheetData>
  <mergeCells count="28">
    <mergeCell ref="Q11:Q12"/>
    <mergeCell ref="A5:O5"/>
    <mergeCell ref="A3:O3"/>
    <mergeCell ref="A6:O6"/>
    <mergeCell ref="B7:O7"/>
    <mergeCell ref="B9:O9"/>
    <mergeCell ref="B10:O10"/>
    <mergeCell ref="A11:A12"/>
    <mergeCell ref="B11:B12"/>
    <mergeCell ref="C11:E11"/>
    <mergeCell ref="I11:I12"/>
    <mergeCell ref="J11:J12"/>
    <mergeCell ref="M11:O11"/>
    <mergeCell ref="A4:O4"/>
    <mergeCell ref="A52:B52"/>
    <mergeCell ref="C52:E52"/>
    <mergeCell ref="H52:J52"/>
    <mergeCell ref="N1:O2"/>
    <mergeCell ref="P11:P12"/>
    <mergeCell ref="H11:H12"/>
    <mergeCell ref="A50:M50"/>
    <mergeCell ref="A48:O48"/>
    <mergeCell ref="K11:K12"/>
    <mergeCell ref="L11:L12"/>
    <mergeCell ref="A46:K46"/>
    <mergeCell ref="G11:G12"/>
    <mergeCell ref="F11:F12"/>
    <mergeCell ref="N46:O46"/>
  </mergeCells>
  <phoneticPr fontId="10" type="noConversion"/>
  <conditionalFormatting sqref="O14:O45">
    <cfRule type="cellIs" dxfId="0" priority="1" operator="greaterThan">
      <formula>0.33</formula>
    </cfRule>
  </conditionalFormatting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Обосн.НМЦК от 100т.р.(к сл.зап)</vt:lpstr>
      <vt:lpstr>'Обосн.НМЦК от 100т.р.(к сл.зап)'!_Hlk80265529</vt:lpstr>
      <vt:lpstr>'Обосн.НМЦК от 100т.р.(к сл.зап)'!_Hlk80265764</vt:lpstr>
      <vt:lpstr>'Обосн.НМЦК от 100т.р.(к сл.зап)'!_Hlk80265796</vt:lpstr>
      <vt:lpstr>'Обосн.НМЦК от 100т.р.(к сл.зап)'!_Hlk80267400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Титова Александра Дмитриевна</cp:lastModifiedBy>
  <cp:lastPrinted>2026-06-04T09:41:53Z</cp:lastPrinted>
  <dcterms:created xsi:type="dcterms:W3CDTF">2016-05-13T09:47:52Z</dcterms:created>
  <dcterms:modified xsi:type="dcterms:W3CDTF">2026-07-10T05:58:03Z</dcterms:modified>
</cp:coreProperties>
</file>