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kolchitskaya\Desktop\РАБОЧАЯ\2026\Электронный магазин\Лекарства Пентоглобин (иммуноглобулин )\"/>
    </mc:Choice>
  </mc:AlternateContent>
  <bookViews>
    <workbookView xWindow="0" yWindow="0" windowWidth="28800" windowHeight="10935" tabRatio="627"/>
  </bookViews>
  <sheets>
    <sheet name="НМЦК" sheetId="4" r:id="rId1"/>
    <sheet name="анализ рынка" sheetId="21" r:id="rId2"/>
    <sheet name="тарифный метод" sheetId="35" r:id="rId3"/>
  </sheets>
  <calcPr calcId="152511" fullPrecision="0"/>
</workbook>
</file>

<file path=xl/calcChain.xml><?xml version="1.0" encoding="utf-8"?>
<calcChain xmlns="http://schemas.openxmlformats.org/spreadsheetml/2006/main">
  <c r="E6" i="21" l="1"/>
  <c r="N8" i="35"/>
  <c r="K9" i="4" l="1"/>
  <c r="L9" i="4" s="1"/>
  <c r="H6" i="21" l="1"/>
  <c r="M9" i="4" l="1"/>
  <c r="M10" i="4" l="1"/>
</calcChain>
</file>

<file path=xl/sharedStrings.xml><?xml version="1.0" encoding="utf-8"?>
<sst xmlns="http://schemas.openxmlformats.org/spreadsheetml/2006/main" count="65" uniqueCount="54">
  <si>
    <t>№ п/п</t>
  </si>
  <si>
    <t>МНН</t>
  </si>
  <si>
    <t>Характеристика товара ( форма выпуска, единицы измерения, лекарственная форма, дозировка)</t>
  </si>
  <si>
    <t>Ед. измерения</t>
  </si>
  <si>
    <t>Сумма, руб.</t>
  </si>
  <si>
    <t>ИТОГО</t>
  </si>
  <si>
    <t xml:space="preserve"> Цена  за единицу товара  рассчитана исходя из минимального значения за единицу измерения</t>
  </si>
  <si>
    <t>Приложение №1</t>
  </si>
  <si>
    <t>Характеристика товара (форма выпуска, единицы измерения, лекарственная форма, дозировка)</t>
  </si>
  <si>
    <t>в соответствии с Приказом Министерства здравоохранения Российской Федерации от 19.12.2019 г. № 1064н</t>
  </si>
  <si>
    <t>Расчет  цены за единицу товара "Тарифным методом"</t>
  </si>
  <si>
    <t xml:space="preserve">Минимальное значение  за ед. изм.(руб.)
 (без НДС и оптовой надбавки)    </t>
  </si>
  <si>
    <t>№п/п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</si>
  <si>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</si>
  <si>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</si>
  <si>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</si>
  <si>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Коли-
чество в потреб. упаков-
ке</t>
  </si>
  <si>
    <t>Предельная цена руб. без НДС</t>
  </si>
  <si>
    <t>№ РУ</t>
  </si>
  <si>
    <t>Дата регистрации цены
(№ решения)</t>
  </si>
  <si>
    <t>Штрих-код (EAN13)</t>
  </si>
  <si>
    <t>Ед. изм. товара</t>
  </si>
  <si>
    <t>Цена единицы товара  в соответствии с пунктом А части 2 Приказа №1064 н от 19.12.2019 пункт 1 части 1 статьи 22 ФЗ  от 05.04.2013 №44-ФЗ</t>
  </si>
  <si>
    <t>Цена единицы товара  в соответствии с пунктом А части 2 Приказа №1064 н от 19.12.2019 пункт 3 части 1 статьи 22 ФЗ  от 05.04.2013 №44-ФЗ</t>
  </si>
  <si>
    <t>Цена единицы товара в соответствии с пунктом Б части 2 Приказа №1064 н от 19.12.2019</t>
  </si>
  <si>
    <t>Цена единицы товара  в соответствии с пунктом В части 2 Приказа №1064 н от 19.12.2019</t>
  </si>
  <si>
    <t>Минимальная цена за единицу товара (цена за единицу товара без НДС и оптовой надбавки)</t>
  </si>
  <si>
    <t>не опубликовано в ЕИС</t>
  </si>
  <si>
    <t>Дата вступления в силу</t>
  </si>
  <si>
    <t>Приложение 2</t>
  </si>
  <si>
    <t>*</t>
  </si>
  <si>
    <t>Кол-во</t>
  </si>
  <si>
    <t xml:space="preserve">Расчет  цены за единицу товара "Методом сопоставимых рыночных цен (анализа рынка)"
в соответствии с Приказом Министерства здравоохранения Российской Федерации от 19.12.2019 г. № 1064н
</t>
  </si>
  <si>
    <t>Цена за единицу товара (вкл. НДС 10% и опт.надбавку)</t>
  </si>
  <si>
    <t>Цена единицу изм. Товара, руб.</t>
  </si>
  <si>
    <t>1. Приложение 1 Расчет  цены за единицу товара "Методом сопоставимых рыночных цен (анализа рынка)"</t>
  </si>
  <si>
    <t xml:space="preserve">2. Приложение 2 Расчет цены за единицу товара "Тарифным методом" </t>
  </si>
  <si>
    <t>Признак ЖНВЛП</t>
  </si>
  <si>
    <t>Да</t>
  </si>
  <si>
    <t xml:space="preserve">
*Расчет средневзвешенной цены не производился, поскольку за 12 месяцев, предшествующих месяцу расчёта НМЦК, отсутствуют заключенные заказчиком и исполненные поставщиком государственные (муниципальные) контракты на поставку планируемого к закупке лекарственного препарата с учетом эквивалентных лекарственных форм и дозировок.
Поставка товара осуществляется в целых упаковках в соответствии с требованиями Федерального закона от 12.04.2010 №61-ФЗ "Об обращении лекарственных средств". При этом если количество товара, поставляемого Заказчику во вторичной (потребительской) упаковке, превышает количество товара, указанного в контракте, поставка товара сверх количества осуществляется за счет Поставщика.</t>
  </si>
  <si>
    <t>Приложение №2 
к извещению об осуществлении закупки</t>
  </si>
  <si>
    <t xml:space="preserve">ИММУНОГЛОБУЛИН ЧЕЛОВЕКА НОРМАЛЬНЫЙ [IGG+IGM+IGA] </t>
  </si>
  <si>
    <t xml:space="preserve">Обоснование начальной (максимальной) цены контракта
в соответствии с Приказом Министерства здравоохранения Российской Федерации от 19.12.2019 г. № 1064н
Поставка лекарственного препарата МНН ИММУНОГЛОБУЛИН ЧЕЛОВЕКА НОРМАЛЬНЫЙ [IGG+IGM+IGA] для медицинского применения в 2026 году </t>
  </si>
  <si>
    <t>РАСТВОР ДЛЯ ИНФУЗИЙ
ГРЛС: РАСТВОР ДЛЯ ИНФУЗИЙ
50 мг/мл
ГРЛС: 50 мг/мл</t>
  </si>
  <si>
    <t>см[3*];^мл (мл)</t>
  </si>
  <si>
    <t>Пентаглобин</t>
  </si>
  <si>
    <t>раствор для инфузий, 50 мг/мл, 50 мл - флаконы (1) - пачки картонные</t>
  </si>
  <si>
    <t>Вл.Вып.к.Биотест Фарма ГмбХ, Германия (35 225 02016 - K01); Перв.Уп.Втор.Уп.Пр.Биотест АГ, Германия (35 225 02008 - K01);</t>
  </si>
  <si>
    <t>П N011843/01</t>
  </si>
  <si>
    <t>29.08.2024 1249/20-24/ОС-подтв</t>
  </si>
  <si>
    <t>.4036124480509</t>
  </si>
  <si>
    <t>Коммерческое предложение вх. №1153/01 от 13.07.2026 (без НДС и оптовой надбавки)</t>
  </si>
  <si>
    <t>Коммерческое предложение вх. №1151/01 от 13.07.2026 (без НДС и оптовой надбавки)</t>
  </si>
  <si>
    <t>Коммерческое предложение вх. №1156/01 от 13.07.2026 (без НДС и оптовой надбавки)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</si>
</sst>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₽_-;\-* #,##0.00\ _₽_-;_-* &quot;-&quot;??\ _₽_-;_-@_-"/>
    <numFmt numFmtId="164" formatCode="_-* #,##0.00_р_._-;\-* #,##0.00_р_._-;_-* &quot;-&quot;??_р_._-;_-@_-"/>
    <numFmt numFmtId="165" formatCode="#,##0_ ;\-#,##0\ "/>
    <numFmt numFmtId="166" formatCode="0.000"/>
    <numFmt numFmtId="167" formatCode="#,##0.0000"/>
    <numFmt numFmtId="168" formatCode="[$-10419]###\ ###"/>
    <numFmt numFmtId="169" formatCode="[$-10419]###\ ###\ ##0.00"/>
  </numFmts>
  <fonts count="2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16"/>
      <name val="Times New Roman"/>
      <family val="1"/>
      <charset val="204"/>
    </font>
    <font>
      <b/>
      <sz val="16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4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</cellStyleXfs>
  <cellXfs count="101">
    <xf numFmtId="0" fontId="0" fillId="0" borderId="0" xfId="0"/>
    <xf numFmtId="0" fontId="7" fillId="2" borderId="1" xfId="0" applyFont="1" applyFill="1" applyBorder="1" applyAlignment="1">
      <alignment horizontal="center" vertical="center" wrapText="1"/>
    </xf>
    <xf numFmtId="0" fontId="8" fillId="2" borderId="0" xfId="0" applyFont="1" applyFill="1"/>
    <xf numFmtId="0" fontId="8" fillId="2" borderId="0" xfId="0" applyFont="1" applyFill="1" applyAlignment="1">
      <alignment wrapText="1"/>
    </xf>
    <xf numFmtId="4" fontId="8" fillId="2" borderId="0" xfId="0" applyNumberFormat="1" applyFont="1" applyFill="1"/>
    <xf numFmtId="0" fontId="7" fillId="2" borderId="0" xfId="0" applyFont="1" applyFill="1" applyBorder="1" applyAlignment="1">
      <alignment horizontal="right" vertical="center"/>
    </xf>
    <xf numFmtId="4" fontId="7" fillId="2" borderId="0" xfId="0" applyNumberFormat="1" applyFont="1" applyFill="1" applyBorder="1"/>
    <xf numFmtId="0" fontId="9" fillId="2" borderId="0" xfId="0" applyFont="1" applyFill="1"/>
    <xf numFmtId="0" fontId="4" fillId="0" borderId="0" xfId="0" applyFont="1"/>
    <xf numFmtId="0" fontId="10" fillId="2" borderId="0" xfId="0" applyFont="1" applyFill="1" applyAlignment="1">
      <alignment horizontal="right"/>
    </xf>
    <xf numFmtId="0" fontId="4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14" fillId="0" borderId="0" xfId="0" applyFont="1" applyAlignment="1"/>
    <xf numFmtId="0" fontId="15" fillId="0" borderId="0" xfId="0" applyFont="1"/>
    <xf numFmtId="0" fontId="12" fillId="2" borderId="1" xfId="0" applyFont="1" applyFill="1" applyBorder="1" applyAlignment="1">
      <alignment horizontal="center" vertical="center" wrapText="1"/>
    </xf>
    <xf numFmtId="4" fontId="16" fillId="2" borderId="0" xfId="0" applyNumberFormat="1" applyFont="1" applyFill="1"/>
    <xf numFmtId="0" fontId="16" fillId="2" borderId="0" xfId="0" applyFont="1" applyFill="1"/>
    <xf numFmtId="1" fontId="4" fillId="0" borderId="0" xfId="0" applyNumberFormat="1" applyFont="1" applyAlignment="1">
      <alignment horizontal="center" vertical="center"/>
    </xf>
    <xf numFmtId="165" fontId="7" fillId="2" borderId="5" xfId="1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4" fillId="0" borderId="0" xfId="0" applyNumberFormat="1" applyFont="1"/>
    <xf numFmtId="49" fontId="4" fillId="0" borderId="0" xfId="0" applyNumberFormat="1" applyFont="1"/>
    <xf numFmtId="1" fontId="20" fillId="0" borderId="1" xfId="0" applyNumberFormat="1" applyFont="1" applyBorder="1" applyAlignment="1">
      <alignment horizontal="center" vertical="center"/>
    </xf>
    <xf numFmtId="2" fontId="2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0" fillId="3" borderId="1" xfId="0" applyFont="1" applyFill="1" applyBorder="1" applyAlignment="1" applyProtection="1">
      <alignment horizontal="center" vertical="center" wrapText="1"/>
      <protection locked="0"/>
    </xf>
    <xf numFmtId="1" fontId="20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20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2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Border="1" applyAlignment="1">
      <alignment horizontal="center" vertical="center" wrapText="1"/>
    </xf>
    <xf numFmtId="167" fontId="22" fillId="0" borderId="1" xfId="1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165" fontId="12" fillId="2" borderId="1" xfId="1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0" borderId="6" xfId="0" applyFont="1" applyBorder="1" applyAlignment="1" applyProtection="1">
      <alignment horizontal="center" vertical="center" wrapText="1"/>
      <protection locked="0"/>
    </xf>
    <xf numFmtId="168" fontId="24" fillId="0" borderId="6" xfId="0" applyNumberFormat="1" applyFont="1" applyBorder="1" applyAlignment="1" applyProtection="1">
      <alignment horizontal="center" vertical="center" wrapText="1"/>
      <protection locked="0"/>
    </xf>
    <xf numFmtId="169" fontId="24" fillId="0" borderId="6" xfId="0" applyNumberFormat="1" applyFont="1" applyBorder="1" applyAlignment="1" applyProtection="1">
      <alignment horizontal="center" vertical="center" wrapText="1"/>
      <protection locked="0"/>
    </xf>
    <xf numFmtId="0" fontId="25" fillId="0" borderId="6" xfId="0" applyFont="1" applyBorder="1" applyAlignment="1" applyProtection="1">
      <alignment horizontal="center" vertical="center" wrapText="1"/>
      <protection locked="0"/>
    </xf>
    <xf numFmtId="14" fontId="25" fillId="0" borderId="7" xfId="0" applyNumberFormat="1" applyFont="1" applyBorder="1" applyAlignment="1" applyProtection="1">
      <alignment horizontal="center" vertical="center" wrapText="1"/>
      <protection locked="0"/>
    </xf>
    <xf numFmtId="167" fontId="4" fillId="0" borderId="0" xfId="0" applyNumberFormat="1" applyFont="1" applyFill="1"/>
    <xf numFmtId="167" fontId="4" fillId="0" borderId="0" xfId="0" applyNumberFormat="1" applyFont="1" applyAlignment="1">
      <alignment horizontal="right" vertical="center"/>
    </xf>
    <xf numFmtId="167" fontId="13" fillId="0" borderId="1" xfId="1" applyNumberFormat="1" applyFont="1" applyFill="1" applyBorder="1" applyAlignment="1">
      <alignment horizontal="center" vertical="center" wrapText="1"/>
    </xf>
    <xf numFmtId="167" fontId="13" fillId="2" borderId="1" xfId="0" applyNumberFormat="1" applyFont="1" applyFill="1" applyBorder="1" applyAlignment="1">
      <alignment horizontal="center" vertical="center" wrapText="1"/>
    </xf>
    <xf numFmtId="167" fontId="4" fillId="0" borderId="0" xfId="0" applyNumberFormat="1" applyFont="1"/>
    <xf numFmtId="167" fontId="8" fillId="2" borderId="0" xfId="0" applyNumberFormat="1" applyFont="1" applyFill="1"/>
    <xf numFmtId="167" fontId="7" fillId="2" borderId="1" xfId="0" applyNumberFormat="1" applyFont="1" applyFill="1" applyBorder="1" applyAlignment="1">
      <alignment horizontal="center" vertical="center" wrapText="1"/>
    </xf>
    <xf numFmtId="167" fontId="12" fillId="2" borderId="1" xfId="0" applyNumberFormat="1" applyFont="1" applyFill="1" applyBorder="1" applyAlignment="1">
      <alignment horizontal="center" vertical="center" wrapText="1"/>
    </xf>
    <xf numFmtId="167" fontId="7" fillId="2" borderId="0" xfId="0" applyNumberFormat="1" applyFont="1" applyFill="1" applyBorder="1" applyAlignment="1">
      <alignment horizontal="right" vertical="center"/>
    </xf>
    <xf numFmtId="167" fontId="14" fillId="0" borderId="0" xfId="0" applyNumberFormat="1" applyFont="1" applyAlignment="1"/>
    <xf numFmtId="167" fontId="11" fillId="2" borderId="0" xfId="0" applyNumberFormat="1" applyFont="1" applyFill="1"/>
    <xf numFmtId="167" fontId="9" fillId="2" borderId="0" xfId="0" applyNumberFormat="1" applyFont="1" applyFill="1"/>
    <xf numFmtId="167" fontId="7" fillId="2" borderId="0" xfId="0" applyNumberFormat="1" applyFont="1" applyFill="1" applyBorder="1" applyAlignment="1">
      <alignment horizontal="center"/>
    </xf>
    <xf numFmtId="167" fontId="15" fillId="0" borderId="0" xfId="0" applyNumberFormat="1" applyFont="1"/>
    <xf numFmtId="4" fontId="12" fillId="0" borderId="1" xfId="0" applyNumberFormat="1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/>
    </xf>
    <xf numFmtId="2" fontId="12" fillId="0" borderId="1" xfId="0" applyNumberFormat="1" applyFont="1" applyFill="1" applyBorder="1" applyAlignment="1">
      <alignment horizontal="center" vertical="center" wrapText="1"/>
    </xf>
    <xf numFmtId="4" fontId="12" fillId="2" borderId="0" xfId="0" applyNumberFormat="1" applyFont="1" applyFill="1"/>
    <xf numFmtId="0" fontId="12" fillId="2" borderId="0" xfId="0" applyFont="1" applyFill="1"/>
    <xf numFmtId="4" fontId="5" fillId="2" borderId="11" xfId="0" applyNumberFormat="1" applyFont="1" applyFill="1" applyBorder="1" applyAlignment="1">
      <alignment horizontal="center" vertical="center"/>
    </xf>
    <xf numFmtId="166" fontId="10" fillId="0" borderId="0" xfId="0" applyNumberFormat="1" applyFont="1" applyFill="1"/>
    <xf numFmtId="166" fontId="9" fillId="0" borderId="0" xfId="0" applyNumberFormat="1" applyFont="1" applyFill="1"/>
    <xf numFmtId="166" fontId="8" fillId="0" borderId="0" xfId="0" applyNumberFormat="1" applyFont="1" applyFill="1"/>
    <xf numFmtId="0" fontId="7" fillId="0" borderId="1" xfId="0" applyFont="1" applyFill="1" applyBorder="1" applyAlignment="1">
      <alignment horizontal="center" vertical="center" wrapText="1"/>
    </xf>
    <xf numFmtId="166" fontId="7" fillId="0" borderId="0" xfId="0" applyNumberFormat="1" applyFont="1" applyFill="1" applyBorder="1" applyAlignment="1">
      <alignment horizontal="right" vertical="center"/>
    </xf>
    <xf numFmtId="166" fontId="15" fillId="0" borderId="0" xfId="0" applyNumberFormat="1" applyFont="1" applyFill="1"/>
    <xf numFmtId="0" fontId="11" fillId="0" borderId="0" xfId="0" applyFont="1" applyFill="1"/>
    <xf numFmtId="0" fontId="9" fillId="0" borderId="0" xfId="0" applyFont="1" applyFill="1"/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4" fontId="15" fillId="0" borderId="0" xfId="0" applyNumberFormat="1" applyFont="1" applyFill="1"/>
    <xf numFmtId="0" fontId="8" fillId="0" borderId="0" xfId="0" applyFont="1" applyFill="1"/>
    <xf numFmtId="4" fontId="8" fillId="0" borderId="0" xfId="0" applyNumberFormat="1" applyFont="1" applyFill="1"/>
    <xf numFmtId="167" fontId="12" fillId="0" borderId="1" xfId="0" applyNumberFormat="1" applyFont="1" applyFill="1" applyBorder="1" applyAlignment="1">
      <alignment horizontal="center" vertical="center" wrapText="1"/>
    </xf>
    <xf numFmtId="167" fontId="12" fillId="0" borderId="4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 wrapText="1"/>
    </xf>
    <xf numFmtId="0" fontId="26" fillId="0" borderId="0" xfId="0" applyFont="1" applyFill="1"/>
    <xf numFmtId="0" fontId="4" fillId="0" borderId="0" xfId="0" applyFont="1" applyFill="1" applyAlignment="1">
      <alignment wrapText="1"/>
    </xf>
    <xf numFmtId="0" fontId="19" fillId="0" borderId="1" xfId="0" applyFont="1" applyFill="1" applyBorder="1" applyAlignment="1">
      <alignment horizontal="center" vertical="center" wrapText="1"/>
    </xf>
    <xf numFmtId="0" fontId="15" fillId="0" borderId="0" xfId="0" applyFont="1" applyFill="1"/>
    <xf numFmtId="0" fontId="5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top"/>
    </xf>
    <xf numFmtId="0" fontId="18" fillId="2" borderId="0" xfId="0" applyFont="1" applyFill="1" applyAlignment="1">
      <alignment horizontal="right"/>
    </xf>
    <xf numFmtId="0" fontId="10" fillId="2" borderId="0" xfId="0" applyFont="1" applyFill="1" applyAlignment="1">
      <alignment horizontal="right"/>
    </xf>
    <xf numFmtId="0" fontId="18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right" vertical="center"/>
    </xf>
    <xf numFmtId="0" fontId="5" fillId="2" borderId="10" xfId="0" applyFont="1" applyFill="1" applyBorder="1" applyAlignment="1">
      <alignment horizontal="right" vertical="center"/>
    </xf>
    <xf numFmtId="0" fontId="18" fillId="2" borderId="0" xfId="0" applyFont="1" applyFill="1" applyAlignment="1">
      <alignment horizontal="right"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5">
    <cellStyle name="Обычный" xfId="0" builtinId="0"/>
    <cellStyle name="Обычный 3" xfId="2"/>
    <cellStyle name="Финансовый" xfId="1" builtinId="3"/>
    <cellStyle name="Финансовый 2" xfId="3"/>
    <cellStyle name="Финансовый 6" xfId="4"/>
  </cellStyles>
  <dxfs count="0"/>
  <tableStyles count="0" defaultTableStyle="TableStyleMedium2" defaultPivotStyle="PivotStyleLight16"/>
  <colors>
    <mruColors>
      <color rgb="FFFF3300"/>
      <color rgb="FF99FFCC"/>
      <color rgb="FF008000"/>
      <color rgb="FF66FFFF"/>
      <color rgb="FF00FF00"/>
      <color rgb="FFCCFFFF"/>
      <color rgb="FFCCFF33"/>
      <color rgb="FFFF66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P15"/>
  <sheetViews>
    <sheetView tabSelected="1" topLeftCell="A4" zoomScale="80" zoomScaleNormal="80" workbookViewId="0">
      <selection activeCell="A10" sqref="A10:L10"/>
    </sheetView>
  </sheetViews>
  <sheetFormatPr defaultColWidth="8.85546875" defaultRowHeight="15" x14ac:dyDescent="0.25"/>
  <cols>
    <col min="1" max="1" width="5.5703125" style="2" customWidth="1"/>
    <col min="2" max="2" width="11.28515625" style="2" customWidth="1"/>
    <col min="3" max="3" width="31.140625" style="2" customWidth="1"/>
    <col min="4" max="4" width="44.7109375" style="2" customWidth="1"/>
    <col min="5" max="5" width="13" style="3" customWidth="1"/>
    <col min="6" max="6" width="12.140625" style="3" customWidth="1"/>
    <col min="7" max="8" width="24.140625" style="47" customWidth="1"/>
    <col min="9" max="10" width="24.140625" style="73" customWidth="1"/>
    <col min="11" max="11" width="24.140625" style="47" customWidth="1"/>
    <col min="12" max="12" width="17.42578125" style="64" customWidth="1"/>
    <col min="13" max="13" width="30.7109375" style="2" customWidth="1"/>
    <col min="14" max="16" width="8.85546875" style="4"/>
    <col min="17" max="16384" width="8.85546875" style="2"/>
  </cols>
  <sheetData>
    <row r="1" spans="1:16" ht="21" customHeight="1" x14ac:dyDescent="0.35">
      <c r="I1" s="68"/>
      <c r="J1" s="68"/>
      <c r="K1" s="52"/>
      <c r="L1" s="86"/>
      <c r="M1" s="86"/>
    </row>
    <row r="2" spans="1:16" ht="47.25" customHeight="1" x14ac:dyDescent="0.25">
      <c r="I2" s="93" t="s">
        <v>40</v>
      </c>
      <c r="J2" s="93"/>
      <c r="K2" s="93"/>
      <c r="L2" s="93"/>
      <c r="M2" s="93"/>
    </row>
    <row r="3" spans="1:16" ht="13.5" customHeight="1" x14ac:dyDescent="0.3">
      <c r="I3" s="85"/>
      <c r="J3" s="85"/>
      <c r="K3" s="85"/>
      <c r="L3" s="85"/>
      <c r="M3" s="85"/>
    </row>
    <row r="4" spans="1:16" ht="8.25" customHeight="1" x14ac:dyDescent="0.35">
      <c r="I4" s="68"/>
      <c r="J4" s="68"/>
      <c r="K4" s="52"/>
      <c r="L4" s="62"/>
      <c r="M4" s="9"/>
    </row>
    <row r="5" spans="1:16" ht="12.75" hidden="1" customHeight="1" x14ac:dyDescent="0.35">
      <c r="I5" s="69"/>
      <c r="J5" s="69"/>
      <c r="K5" s="53"/>
      <c r="L5" s="63"/>
      <c r="M5" s="7"/>
    </row>
    <row r="6" spans="1:16" ht="63.95" customHeight="1" x14ac:dyDescent="0.25">
      <c r="A6" s="87" t="s">
        <v>42</v>
      </c>
      <c r="B6" s="87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</row>
    <row r="7" spans="1:16" x14ac:dyDescent="0.25">
      <c r="D7" s="89"/>
      <c r="E7" s="89"/>
      <c r="F7" s="89"/>
      <c r="G7" s="89"/>
      <c r="H7" s="89"/>
      <c r="I7" s="70"/>
      <c r="J7" s="70"/>
      <c r="K7" s="54"/>
    </row>
    <row r="8" spans="1:16" ht="113.25" customHeight="1" x14ac:dyDescent="0.25">
      <c r="A8" s="1" t="s">
        <v>0</v>
      </c>
      <c r="B8" s="1" t="s">
        <v>37</v>
      </c>
      <c r="C8" s="32" t="s">
        <v>1</v>
      </c>
      <c r="D8" s="1" t="s">
        <v>2</v>
      </c>
      <c r="E8" s="1" t="s">
        <v>3</v>
      </c>
      <c r="F8" s="18" t="s">
        <v>31</v>
      </c>
      <c r="G8" s="48" t="s">
        <v>22</v>
      </c>
      <c r="H8" s="48" t="s">
        <v>23</v>
      </c>
      <c r="I8" s="65" t="s">
        <v>24</v>
      </c>
      <c r="J8" s="65" t="s">
        <v>25</v>
      </c>
      <c r="K8" s="48" t="s">
        <v>26</v>
      </c>
      <c r="L8" s="65" t="s">
        <v>33</v>
      </c>
      <c r="M8" s="1" t="s">
        <v>4</v>
      </c>
    </row>
    <row r="9" spans="1:16" s="60" customFormat="1" ht="60" x14ac:dyDescent="0.25">
      <c r="A9" s="1">
        <v>1</v>
      </c>
      <c r="B9" s="33" t="s">
        <v>38</v>
      </c>
      <c r="C9" s="36" t="s">
        <v>41</v>
      </c>
      <c r="D9" s="34" t="s">
        <v>43</v>
      </c>
      <c r="E9" s="14" t="s">
        <v>44</v>
      </c>
      <c r="F9" s="35">
        <v>150</v>
      </c>
      <c r="G9" s="76">
        <v>414.59500000000003</v>
      </c>
      <c r="H9" s="75">
        <v>414.61</v>
      </c>
      <c r="I9" s="58" t="s">
        <v>30</v>
      </c>
      <c r="J9" s="58" t="s">
        <v>27</v>
      </c>
      <c r="K9" s="49">
        <f t="shared" ref="K9" si="0">MIN(G9:H9)</f>
        <v>414.59500000000003</v>
      </c>
      <c r="L9" s="56">
        <f>K9*1.1*1.1</f>
        <v>501.66</v>
      </c>
      <c r="M9" s="57">
        <f t="shared" ref="M9" si="1">F9*L9</f>
        <v>75249</v>
      </c>
      <c r="N9" s="59"/>
      <c r="O9" s="59"/>
      <c r="P9" s="59"/>
    </row>
    <row r="10" spans="1:16" s="16" customFormat="1" ht="23.1" customHeight="1" x14ac:dyDescent="0.25">
      <c r="A10" s="90" t="s">
        <v>5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2"/>
      <c r="M10" s="61">
        <f>SUM(M9:M9)</f>
        <v>75249</v>
      </c>
      <c r="N10" s="15"/>
      <c r="O10" s="15"/>
      <c r="P10" s="15"/>
    </row>
    <row r="11" spans="1:16" x14ac:dyDescent="0.25">
      <c r="A11" s="5"/>
      <c r="B11" s="5"/>
      <c r="C11" s="5"/>
      <c r="D11" s="5"/>
      <c r="E11" s="5"/>
      <c r="F11" s="5"/>
      <c r="G11" s="50"/>
      <c r="H11" s="50"/>
      <c r="I11" s="71"/>
      <c r="J11" s="71"/>
      <c r="K11" s="50"/>
      <c r="L11" s="66"/>
      <c r="M11" s="6"/>
    </row>
    <row r="13" spans="1:16" s="13" customFormat="1" ht="15.75" x14ac:dyDescent="0.25">
      <c r="A13" s="12" t="s">
        <v>35</v>
      </c>
      <c r="B13" s="12"/>
      <c r="C13" s="12"/>
      <c r="D13" s="12"/>
      <c r="E13" s="12"/>
      <c r="F13" s="12"/>
      <c r="G13" s="51"/>
      <c r="H13" s="51"/>
      <c r="I13" s="72"/>
      <c r="J13" s="82"/>
      <c r="K13" s="55"/>
      <c r="L13" s="67"/>
    </row>
    <row r="14" spans="1:16" s="13" customFormat="1" ht="15.75" x14ac:dyDescent="0.25">
      <c r="A14" s="12" t="s">
        <v>36</v>
      </c>
      <c r="B14" s="12"/>
      <c r="C14" s="12"/>
      <c r="D14" s="12"/>
      <c r="E14" s="12"/>
      <c r="F14" s="12"/>
      <c r="G14" s="51"/>
      <c r="H14" s="51"/>
      <c r="I14" s="72"/>
      <c r="J14" s="82"/>
      <c r="K14" s="55"/>
      <c r="L14" s="67"/>
    </row>
    <row r="15" spans="1:16" s="73" customFormat="1" ht="104.25" customHeight="1" x14ac:dyDescent="0.25">
      <c r="A15" s="83" t="s">
        <v>39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74"/>
      <c r="O15" s="74"/>
      <c r="P15" s="74"/>
    </row>
  </sheetData>
  <mergeCells count="7">
    <mergeCell ref="A15:M15"/>
    <mergeCell ref="I3:M3"/>
    <mergeCell ref="L1:M1"/>
    <mergeCell ref="A6:M6"/>
    <mergeCell ref="D7:H7"/>
    <mergeCell ref="A10:L10"/>
    <mergeCell ref="I2:M2"/>
  </mergeCells>
  <pageMargins left="0.25" right="0.25" top="0.75" bottom="0.75" header="0.3" footer="0.3"/>
  <pageSetup paperSize="9" scale="4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H7"/>
  <sheetViews>
    <sheetView zoomScale="80" zoomScaleNormal="80" workbookViewId="0">
      <selection activeCell="G16" sqref="G16"/>
    </sheetView>
  </sheetViews>
  <sheetFormatPr defaultColWidth="8.85546875" defaultRowHeight="15" x14ac:dyDescent="0.25"/>
  <cols>
    <col min="1" max="1" width="5.5703125" style="8" customWidth="1"/>
    <col min="2" max="2" width="28" style="8" customWidth="1"/>
    <col min="3" max="3" width="56.140625" style="8" customWidth="1"/>
    <col min="4" max="4" width="14.140625" style="80" customWidth="1"/>
    <col min="5" max="7" width="15.5703125" style="42" customWidth="1"/>
    <col min="8" max="8" width="17.85546875" style="46" customWidth="1"/>
    <col min="9" max="16384" width="8.85546875" style="8"/>
  </cols>
  <sheetData>
    <row r="1" spans="1:8" ht="21" customHeight="1" x14ac:dyDescent="0.25">
      <c r="H1" s="43" t="s">
        <v>7</v>
      </c>
    </row>
    <row r="3" spans="1:8" ht="54.95" customHeight="1" x14ac:dyDescent="0.25">
      <c r="A3" s="95" t="s">
        <v>32</v>
      </c>
      <c r="B3" s="96"/>
      <c r="C3" s="96"/>
      <c r="D3" s="96"/>
      <c r="E3" s="96"/>
      <c r="F3" s="96"/>
      <c r="G3" s="96"/>
      <c r="H3" s="96"/>
    </row>
    <row r="4" spans="1:8" ht="15.75" x14ac:dyDescent="0.25">
      <c r="A4" s="94"/>
      <c r="B4" s="94"/>
      <c r="C4" s="94"/>
      <c r="D4" s="94"/>
      <c r="E4" s="94"/>
      <c r="F4" s="94"/>
      <c r="G4" s="94"/>
      <c r="H4" s="94"/>
    </row>
    <row r="5" spans="1:8" ht="99.75" customHeight="1" x14ac:dyDescent="0.25">
      <c r="A5" s="19" t="s">
        <v>0</v>
      </c>
      <c r="B5" s="20" t="s">
        <v>1</v>
      </c>
      <c r="C5" s="19" t="s">
        <v>8</v>
      </c>
      <c r="D5" s="81" t="s">
        <v>3</v>
      </c>
      <c r="E5" s="44" t="s">
        <v>51</v>
      </c>
      <c r="F5" s="44" t="s">
        <v>52</v>
      </c>
      <c r="G5" s="44" t="s">
        <v>53</v>
      </c>
      <c r="H5" s="45" t="s">
        <v>11</v>
      </c>
    </row>
    <row r="6" spans="1:8" ht="60" x14ac:dyDescent="0.25">
      <c r="A6" s="30">
        <v>1</v>
      </c>
      <c r="B6" s="36" t="s">
        <v>41</v>
      </c>
      <c r="C6" s="34" t="s">
        <v>43</v>
      </c>
      <c r="D6" s="14" t="s">
        <v>44</v>
      </c>
      <c r="E6" s="31">
        <f>20729.75/50</f>
        <v>414.59500000000003</v>
      </c>
      <c r="F6" s="31">
        <v>414.59660000000002</v>
      </c>
      <c r="G6" s="31">
        <v>414.59899999999999</v>
      </c>
      <c r="H6" s="31">
        <f t="shared" ref="H6" si="0">MIN(E6:G6)</f>
        <v>414.59500000000003</v>
      </c>
    </row>
    <row r="7" spans="1:8" ht="36" customHeight="1" x14ac:dyDescent="0.25">
      <c r="A7" s="97" t="s">
        <v>6</v>
      </c>
      <c r="B7" s="97"/>
      <c r="C7" s="97"/>
      <c r="D7" s="97"/>
      <c r="E7" s="97"/>
      <c r="F7" s="97"/>
      <c r="G7" s="97"/>
      <c r="H7" s="97"/>
    </row>
  </sheetData>
  <mergeCells count="3">
    <mergeCell ref="A4:H4"/>
    <mergeCell ref="A3:H3"/>
    <mergeCell ref="A7:H7"/>
  </mergeCells>
  <pageMargins left="0.23622047244094491" right="0.23622047244094491" top="0.74803149606299213" bottom="0.74803149606299213" header="0.31496062992125984" footer="0.31496062992125984"/>
  <pageSetup paperSize="9"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8"/>
  <sheetViews>
    <sheetView zoomScale="90" zoomScaleNormal="90" workbookViewId="0">
      <selection activeCell="N9" sqref="N9"/>
    </sheetView>
  </sheetViews>
  <sheetFormatPr defaultColWidth="9.140625" defaultRowHeight="15" x14ac:dyDescent="0.25"/>
  <cols>
    <col min="1" max="1" width="6.42578125" style="77" customWidth="1"/>
    <col min="2" max="2" width="12.140625" style="22" customWidth="1"/>
    <col min="3" max="3" width="34.7109375" style="8" customWidth="1"/>
    <col min="4" max="4" width="20.28515625" style="8" customWidth="1"/>
    <col min="5" max="5" width="28.7109375" style="8" customWidth="1"/>
    <col min="6" max="6" width="37.5703125" style="8" customWidth="1"/>
    <col min="7" max="7" width="14.7109375" style="22" customWidth="1"/>
    <col min="8" max="8" width="13.42578125" style="8" customWidth="1"/>
    <col min="9" max="9" width="10.7109375" style="8" customWidth="1"/>
    <col min="10" max="10" width="11.140625" style="8" customWidth="1"/>
    <col min="11" max="11" width="14.28515625" style="22" customWidth="1"/>
    <col min="12" max="12" width="16" style="23" customWidth="1"/>
    <col min="13" max="13" width="13.7109375" style="8" customWidth="1"/>
    <col min="14" max="14" width="11.7109375" style="79" customWidth="1"/>
    <col min="15" max="16384" width="9.140625" style="8"/>
  </cols>
  <sheetData>
    <row r="2" spans="1:14" x14ac:dyDescent="0.25">
      <c r="B2" s="17"/>
      <c r="C2" s="10"/>
      <c r="D2" s="10"/>
      <c r="E2" s="10"/>
      <c r="F2" s="10"/>
      <c r="G2" s="17"/>
      <c r="H2" s="11"/>
      <c r="I2" s="11"/>
      <c r="J2" s="21"/>
      <c r="M2" s="98" t="s">
        <v>29</v>
      </c>
      <c r="N2" s="98"/>
    </row>
    <row r="3" spans="1:14" x14ac:dyDescent="0.25">
      <c r="A3" s="100" t="s">
        <v>10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</row>
    <row r="4" spans="1:14" x14ac:dyDescent="0.25">
      <c r="A4" s="100" t="s">
        <v>9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</row>
    <row r="5" spans="1:14" x14ac:dyDescent="0.25">
      <c r="A5" s="99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</row>
    <row r="7" spans="1:14" s="10" customFormat="1" ht="82.5" customHeight="1" x14ac:dyDescent="0.25">
      <c r="A7" s="24" t="s">
        <v>12</v>
      </c>
      <c r="B7" s="1" t="s">
        <v>37</v>
      </c>
      <c r="C7" s="25" t="s">
        <v>1</v>
      </c>
      <c r="D7" s="25" t="s">
        <v>13</v>
      </c>
      <c r="E7" s="25" t="s">
        <v>14</v>
      </c>
      <c r="F7" s="26" t="s">
        <v>15</v>
      </c>
      <c r="G7" s="27" t="s">
        <v>16</v>
      </c>
      <c r="H7" s="28" t="s">
        <v>17</v>
      </c>
      <c r="I7" s="26" t="s">
        <v>18</v>
      </c>
      <c r="J7" s="26" t="s">
        <v>19</v>
      </c>
      <c r="K7" s="27" t="s">
        <v>20</v>
      </c>
      <c r="L7" s="29" t="s">
        <v>28</v>
      </c>
      <c r="M7" s="29" t="s">
        <v>21</v>
      </c>
      <c r="N7" s="78" t="s">
        <v>34</v>
      </c>
    </row>
    <row r="8" spans="1:14" s="10" customFormat="1" ht="60" x14ac:dyDescent="0.25">
      <c r="A8" s="24">
        <v>1</v>
      </c>
      <c r="B8" s="14" t="s">
        <v>38</v>
      </c>
      <c r="C8" s="36" t="s">
        <v>41</v>
      </c>
      <c r="D8" s="37" t="s">
        <v>45</v>
      </c>
      <c r="E8" s="37" t="s">
        <v>46</v>
      </c>
      <c r="F8" s="37" t="s">
        <v>47</v>
      </c>
      <c r="G8" s="38">
        <v>1</v>
      </c>
      <c r="H8" s="39">
        <v>20730.5</v>
      </c>
      <c r="I8" s="37" t="s">
        <v>48</v>
      </c>
      <c r="J8" s="37" t="s">
        <v>49</v>
      </c>
      <c r="K8" s="40" t="s">
        <v>50</v>
      </c>
      <c r="L8" s="41">
        <v>45541</v>
      </c>
      <c r="M8" s="14" t="s">
        <v>44</v>
      </c>
      <c r="N8" s="75">
        <f>H8/50</f>
        <v>414.61</v>
      </c>
    </row>
  </sheetData>
  <mergeCells count="4">
    <mergeCell ref="M2:N2"/>
    <mergeCell ref="A5:N5"/>
    <mergeCell ref="A4:N4"/>
    <mergeCell ref="A3:N3"/>
  </mergeCells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НМЦК</vt:lpstr>
      <vt:lpstr>анализ рынка</vt:lpstr>
      <vt:lpstr>тарифный метод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omo_ec11</dc:creator>
  <cp:lastModifiedBy>Виктория Александровна Кольчицкая</cp:lastModifiedBy>
  <cp:lastPrinted>2025-12-25T11:28:34Z</cp:lastPrinted>
  <dcterms:created xsi:type="dcterms:W3CDTF">2017-11-20T09:37:51Z</dcterms:created>
  <dcterms:modified xsi:type="dcterms:W3CDTF">2026-07-13T12:29:20Z</dcterms:modified>
</cp:coreProperties>
</file>