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showInkAnnotation="0"/>
  <mc:AlternateContent xmlns:mc="http://schemas.openxmlformats.org/markup-compatibility/2006">
    <mc:Choice Requires="x15">
      <x15ac:absPath xmlns:x15ac="http://schemas.microsoft.com/office/spreadsheetml/2010/11/ac" url="C:\Users\vlasM\Desktop\1503 ОРХМДиЛ расх\"/>
    </mc:Choice>
  </mc:AlternateContent>
  <xr:revisionPtr revIDLastSave="0" documentId="8_{03BC75ED-58AD-47CB-A8AC-9EB239F7F5B4}" xr6:coauthVersionLast="47" xr6:coauthVersionMax="47" xr10:uidLastSave="{00000000-0000-0000-0000-000000000000}"/>
  <bookViews>
    <workbookView xWindow="34335" yWindow="6015" windowWidth="21600" windowHeight="11385" xr2:uid="{00000000-000D-0000-FFFF-FFFF00000000}"/>
  </bookViews>
  <sheets>
    <sheet name="НМЦК" sheetId="9" r:id="rId1"/>
    <sheet name="Лист1" sheetId="10" r:id="rId2"/>
  </sheets>
  <definedNames>
    <definedName name="_xlnm._FilterDatabase" localSheetId="0" hidden="1">НМЦК!$A$6:$L$6</definedName>
    <definedName name="Print_Area" localSheetId="0">НМЦК!$A$1:$P$16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9" l="1"/>
  <c r="J7" i="9"/>
  <c r="M7" i="9" s="1"/>
  <c r="N7" i="9" s="1"/>
  <c r="K7" i="9"/>
  <c r="L7" i="9" s="1"/>
  <c r="O7" i="9"/>
  <c r="P7" i="9" s="1"/>
  <c r="I8" i="9"/>
  <c r="J8" i="9"/>
  <c r="M8" i="9" s="1"/>
  <c r="N8" i="9" s="1"/>
  <c r="K8" i="9"/>
  <c r="O8" i="9"/>
  <c r="P8" i="9" s="1"/>
  <c r="I9" i="9"/>
  <c r="J9" i="9"/>
  <c r="M9" i="9" s="1"/>
  <c r="N9" i="9" s="1"/>
  <c r="K9" i="9"/>
  <c r="L9" i="9" s="1"/>
  <c r="O9" i="9"/>
  <c r="P9" i="9" s="1"/>
  <c r="I10" i="9"/>
  <c r="J10" i="9"/>
  <c r="M10" i="9" s="1"/>
  <c r="N10" i="9" s="1"/>
  <c r="K10" i="9"/>
  <c r="O10" i="9"/>
  <c r="P10" i="9" s="1"/>
  <c r="N11" i="9" l="1"/>
  <c r="P11" i="9"/>
  <c r="L8" i="9"/>
  <c r="L10" i="9"/>
</calcChain>
</file>

<file path=xl/sharedStrings.xml><?xml version="1.0" encoding="utf-8"?>
<sst xmlns="http://schemas.openxmlformats.org/spreadsheetml/2006/main" count="44" uniqueCount="31">
  <si>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</si>
  <si>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</si>
  <si>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</si>
  <si>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</si>
  <si>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</si>
  <si>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</si>
  <si>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</si>
  <si>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</si>
  <si>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</si>
  <si>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</si>
  <si>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</si>
  <si>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</si>
  <si>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</si>
  <si>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</si>
  <si>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</si>
  <si>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</si>
  <si>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</si>
  <si>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</si>
  <si>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Исп. Сысоева Г.А.</t>
  </si>
  <si>
    <t>Цена, руб.</t>
  </si>
  <si>
    <t>КТРУ / ОКПД2</t>
  </si>
  <si>
    <t>Ведущий специалист контрактной службы__________________________     Магнев В.В.</t>
  </si>
  <si>
    <t>32.50.13.110</t>
  </si>
  <si>
    <t>Проводник для доступа к коронарным/периферическим сосудам, одноразового использования</t>
  </si>
  <si>
    <t>32.50.13.110-00005072</t>
  </si>
  <si>
    <t>Катетер ангиографический, одноразового использования</t>
  </si>
  <si>
    <t xml:space="preserve">Интродьюсер для ввода медицинских инструментов при сердечно-сосудистых заболеваниях, неуправляемый </t>
  </si>
  <si>
    <t>32.50.13.190-00007203</t>
  </si>
  <si>
    <t>КП № 1 от 24.06.2026 № 532 (вх. №02327к/26 от 24.06.2026)</t>
  </si>
  <si>
    <t>КП № 2 от 24.06.2026 № 348 (вх. №02329к/26 от 24.06.2026)</t>
  </si>
  <si>
    <t>КП № 3 от 24.06.2026  №122  (вх. №02328к/26 от 24.06.2026)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</si>
</sst>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Alignment="0"/>
  </cellStyleXfs>
  <cellXfs count="3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4" fontId="4" fillId="0" borderId="3" xfId="0" applyNumberFormat="1" applyFont="1" applyFill="1" applyBorder="1" applyAlignment="1">
      <alignment horizontal="right" vertical="center"/>
    </xf>
    <xf numFmtId="1" fontId="5" fillId="0" borderId="4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top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  <xf numFmtId="4" fontId="3" fillId="0" borderId="7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3</xdr:row>
      <xdr:rowOff>514350</xdr:rowOff>
    </xdr:from>
    <xdr:to>
      <xdr:col>11</xdr:col>
      <xdr:colOff>285751</xdr:colOff>
      <xdr:row>4</xdr:row>
      <xdr:rowOff>9525</xdr:rowOff>
    </xdr:to>
    <xdr:pic>
      <xdr:nvPicPr>
        <xdr:cNvPr id="32000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07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43675" y="1657350"/>
          <a:ext cx="847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12</xdr:col>
      <xdr:colOff>130752</xdr:colOff>
      <xdr:row>4</xdr:row>
      <xdr:rowOff>9525</xdr:rowOff>
    </xdr:to>
    <xdr:pic>
      <xdr:nvPicPr>
        <xdr:cNvPr id="3200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17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72325" y="1657350"/>
          <a:ext cx="6858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P16"/>
  <sheetViews>
    <sheetView tabSelected="1" view="pageBreakPreview" topLeftCell="A8" zoomScaleNormal="85" zoomScaleSheetLayoutView="100" workbookViewId="0">
      <selection activeCell="A12" sqref="A12:P12"/>
    </sheetView>
  </sheetViews>
  <sheetFormatPr defaultColWidth="9.140625" defaultRowHeight="15" x14ac:dyDescent="0.25"/>
  <cols>
    <col min="1" max="1" width="3.5703125" style="5" customWidth="1"/>
    <col min="2" max="2" width="21.85546875" style="3" customWidth="1"/>
    <col min="3" max="3" width="13.140625" style="3" customWidth="1"/>
    <col min="4" max="4" width="14.42578125" style="2" customWidth="1"/>
    <col min="5" max="5" width="14.28515625" style="2" customWidth="1"/>
    <col min="6" max="6" width="12.85546875" style="2" customWidth="1"/>
    <col min="7" max="7" width="6.7109375" style="2" customWidth="1"/>
    <col min="8" max="8" width="8.85546875" style="3" customWidth="1"/>
    <col min="9" max="9" width="40.7109375" style="2" hidden="1" customWidth="1"/>
    <col min="10" max="10" width="10.5703125" style="2" customWidth="1"/>
    <col min="11" max="11" width="8.85546875" style="2" customWidth="1"/>
    <col min="12" max="12" width="9.28515625" style="4" customWidth="1"/>
    <col min="13" max="13" width="12.5703125" style="2" customWidth="1"/>
    <col min="14" max="14" width="11.5703125" style="2" bestFit="1" customWidth="1"/>
    <col min="15" max="15" width="11.5703125" style="2" customWidth="1"/>
    <col min="16" max="16" width="13.7109375" style="2" bestFit="1" customWidth="1"/>
    <col min="17" max="17" width="12.85546875" style="2" bestFit="1" customWidth="1"/>
    <col min="18" max="16384" width="9.140625" style="2"/>
  </cols>
  <sheetData>
    <row r="1" spans="1:16" ht="31.5" customHeight="1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ht="71.099999999999994" customHeight="1" x14ac:dyDescent="0.25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ht="15" customHeight="1" x14ac:dyDescent="0.25">
      <c r="A4" s="26" t="s">
        <v>3</v>
      </c>
      <c r="B4" s="27" t="s">
        <v>4</v>
      </c>
      <c r="C4" s="27" t="s">
        <v>20</v>
      </c>
      <c r="D4" s="27" t="s">
        <v>19</v>
      </c>
      <c r="E4" s="27"/>
      <c r="F4" s="27"/>
      <c r="G4" s="27" t="s">
        <v>5</v>
      </c>
      <c r="H4" s="27" t="s">
        <v>6</v>
      </c>
      <c r="I4" s="34" t="s">
        <v>7</v>
      </c>
      <c r="J4" s="27" t="s">
        <v>8</v>
      </c>
      <c r="K4" s="27" t="s">
        <v>9</v>
      </c>
      <c r="L4" s="35" t="s">
        <v>10</v>
      </c>
      <c r="M4" s="33" t="s">
        <v>11</v>
      </c>
      <c r="N4" s="33" t="s">
        <v>12</v>
      </c>
      <c r="O4" s="33" t="s">
        <v>13</v>
      </c>
      <c r="P4" s="33" t="s">
        <v>14</v>
      </c>
    </row>
    <row r="5" spans="1:16" ht="135" customHeight="1" x14ac:dyDescent="0.25">
      <c r="A5" s="26"/>
      <c r="B5" s="27"/>
      <c r="C5" s="27"/>
      <c r="D5" s="23" t="s">
        <v>28</v>
      </c>
      <c r="E5" s="23" t="s">
        <v>29</v>
      </c>
      <c r="F5" s="23" t="s">
        <v>30</v>
      </c>
      <c r="G5" s="27"/>
      <c r="H5" s="27"/>
      <c r="I5" s="34"/>
      <c r="J5" s="27"/>
      <c r="K5" s="27"/>
      <c r="L5" s="35"/>
      <c r="M5" s="33"/>
      <c r="N5" s="33"/>
      <c r="O5" s="33"/>
      <c r="P5" s="33"/>
    </row>
    <row r="6" spans="1:16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10</v>
      </c>
      <c r="J6" s="7">
        <v>9</v>
      </c>
      <c r="K6" s="7">
        <v>10</v>
      </c>
      <c r="L6" s="7">
        <v>11</v>
      </c>
      <c r="M6" s="7">
        <v>12</v>
      </c>
      <c r="N6" s="7">
        <v>13</v>
      </c>
      <c r="O6" s="7">
        <v>14</v>
      </c>
      <c r="P6" s="7">
        <v>15</v>
      </c>
    </row>
    <row r="7" spans="1:16" ht="63.75" x14ac:dyDescent="0.25">
      <c r="A7" s="8">
        <v>1</v>
      </c>
      <c r="B7" s="9" t="s">
        <v>23</v>
      </c>
      <c r="C7" s="9" t="s">
        <v>24</v>
      </c>
      <c r="D7" s="10">
        <v>3900</v>
      </c>
      <c r="E7" s="10">
        <v>3970.2</v>
      </c>
      <c r="F7" s="10">
        <v>4001</v>
      </c>
      <c r="G7" s="11">
        <v>2</v>
      </c>
      <c r="H7" s="12" t="s">
        <v>17</v>
      </c>
      <c r="I7" s="13" t="e">
        <f>(((D7*G7)+(E7*G7)+(#REF!*G7)/(G7*3)))</f>
        <v>#REF!</v>
      </c>
      <c r="J7" s="13">
        <f t="shared" ref="J7:J9" si="0">(D7+E7+F7)*1/3</f>
        <v>3957.07</v>
      </c>
      <c r="K7" s="13">
        <f t="shared" ref="K7:K9" si="1">STDEV(D7:F7)</f>
        <v>51.76</v>
      </c>
      <c r="L7" s="14">
        <f t="shared" ref="L7:L9" si="2">K7/J7</f>
        <v>1.3100000000000001E-2</v>
      </c>
      <c r="M7" s="15">
        <f t="shared" ref="M7:M9" si="3">J7</f>
        <v>3957.07</v>
      </c>
      <c r="N7" s="15">
        <f t="shared" ref="N7:N9" si="4">M7*G7</f>
        <v>7914.14</v>
      </c>
      <c r="O7" s="10">
        <f t="shared" ref="O7:O9" si="5">D7</f>
        <v>3900</v>
      </c>
      <c r="P7" s="15">
        <f t="shared" ref="P7:P9" si="6">O7*G7</f>
        <v>7800</v>
      </c>
    </row>
    <row r="8" spans="1:16" ht="63.75" x14ac:dyDescent="0.25">
      <c r="A8" s="8">
        <v>2</v>
      </c>
      <c r="B8" s="9" t="s">
        <v>23</v>
      </c>
      <c r="C8" s="9" t="s">
        <v>24</v>
      </c>
      <c r="D8" s="10">
        <v>2000</v>
      </c>
      <c r="E8" s="10">
        <v>2036</v>
      </c>
      <c r="F8" s="10">
        <v>2052</v>
      </c>
      <c r="G8" s="11">
        <v>1</v>
      </c>
      <c r="H8" s="12" t="s">
        <v>17</v>
      </c>
      <c r="I8" s="13" t="e">
        <f>(((D8*G8)+(E8*G8)+(#REF!*G8)/(G8*3)))</f>
        <v>#REF!</v>
      </c>
      <c r="J8" s="13">
        <f t="shared" si="0"/>
        <v>2029.33</v>
      </c>
      <c r="K8" s="13">
        <f t="shared" si="1"/>
        <v>26.63</v>
      </c>
      <c r="L8" s="14">
        <f t="shared" si="2"/>
        <v>1.3100000000000001E-2</v>
      </c>
      <c r="M8" s="15">
        <f t="shared" si="3"/>
        <v>2029.33</v>
      </c>
      <c r="N8" s="15">
        <f t="shared" si="4"/>
        <v>2029.33</v>
      </c>
      <c r="O8" s="10">
        <f t="shared" si="5"/>
        <v>2000</v>
      </c>
      <c r="P8" s="15">
        <f t="shared" si="6"/>
        <v>2000</v>
      </c>
    </row>
    <row r="9" spans="1:16" ht="51" x14ac:dyDescent="0.25">
      <c r="A9" s="8">
        <v>3</v>
      </c>
      <c r="B9" s="9" t="s">
        <v>25</v>
      </c>
      <c r="C9" s="9" t="s">
        <v>22</v>
      </c>
      <c r="D9" s="10">
        <v>1700</v>
      </c>
      <c r="E9" s="10">
        <v>1730.6</v>
      </c>
      <c r="F9" s="10">
        <v>1744</v>
      </c>
      <c r="G9" s="11">
        <v>1</v>
      </c>
      <c r="H9" s="12" t="s">
        <v>17</v>
      </c>
      <c r="I9" s="13" t="e">
        <f>(((D9*G9)+(E9*G9)+(#REF!*G9)/(G9*3)))</f>
        <v>#REF!</v>
      </c>
      <c r="J9" s="13">
        <f t="shared" si="0"/>
        <v>1724.87</v>
      </c>
      <c r="K9" s="13">
        <f t="shared" si="1"/>
        <v>22.55</v>
      </c>
      <c r="L9" s="14">
        <f t="shared" si="2"/>
        <v>1.3100000000000001E-2</v>
      </c>
      <c r="M9" s="15">
        <f t="shared" si="3"/>
        <v>1724.87</v>
      </c>
      <c r="N9" s="15">
        <f t="shared" si="4"/>
        <v>1724.87</v>
      </c>
      <c r="O9" s="10">
        <f t="shared" si="5"/>
        <v>1700</v>
      </c>
      <c r="P9" s="15">
        <f t="shared" si="6"/>
        <v>1700</v>
      </c>
    </row>
    <row r="10" spans="1:16" ht="76.5" x14ac:dyDescent="0.25">
      <c r="A10" s="8">
        <v>4</v>
      </c>
      <c r="B10" s="9" t="s">
        <v>26</v>
      </c>
      <c r="C10" s="9" t="s">
        <v>27</v>
      </c>
      <c r="D10" s="10">
        <v>1700</v>
      </c>
      <c r="E10" s="10">
        <v>1730.6</v>
      </c>
      <c r="F10" s="10">
        <v>1744</v>
      </c>
      <c r="G10" s="11">
        <v>2</v>
      </c>
      <c r="H10" s="12" t="s">
        <v>17</v>
      </c>
      <c r="I10" s="13" t="e">
        <f>(((D10*G10)+(E10*G10)+(#REF!*G10)/(G10*3)))</f>
        <v>#REF!</v>
      </c>
      <c r="J10" s="13">
        <f t="shared" ref="J10" si="7">(D10+E10+F10)*1/3</f>
        <v>1724.87</v>
      </c>
      <c r="K10" s="13">
        <f t="shared" ref="K10" si="8">STDEV(D10:F10)</f>
        <v>22.55</v>
      </c>
      <c r="L10" s="14">
        <f t="shared" ref="L10" si="9">K10/J10</f>
        <v>1.3100000000000001E-2</v>
      </c>
      <c r="M10" s="15">
        <f t="shared" ref="M10" si="10">J10</f>
        <v>1724.87</v>
      </c>
      <c r="N10" s="15">
        <f t="shared" ref="N10" si="11">M10*G10</f>
        <v>3449.74</v>
      </c>
      <c r="O10" s="10">
        <f t="shared" ref="O10" si="12">D10</f>
        <v>1700</v>
      </c>
      <c r="P10" s="15">
        <f t="shared" ref="P10" si="13">O10*G10</f>
        <v>3400</v>
      </c>
    </row>
    <row r="11" spans="1:16" ht="26.25" customHeight="1" x14ac:dyDescent="0.25">
      <c r="A11" s="28" t="s">
        <v>15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0"/>
      <c r="N11" s="6">
        <f>SUM(N7:N10)</f>
        <v>15118.08</v>
      </c>
      <c r="O11" s="6"/>
      <c r="P11" s="21">
        <f>SUM(P7:P10)</f>
        <v>14900</v>
      </c>
    </row>
    <row r="12" spans="1:16" ht="82.5" customHeight="1" x14ac:dyDescent="0.25">
      <c r="A12" s="25" t="s">
        <v>16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</row>
    <row r="13" spans="1:16" ht="17.25" customHeight="1" x14ac:dyDescent="0.25">
      <c r="A13" s="22" t="s">
        <v>21</v>
      </c>
      <c r="B13" s="16"/>
      <c r="C13" s="16"/>
      <c r="D13" s="17"/>
      <c r="E13" s="17"/>
      <c r="F13" s="17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 spans="1:16" ht="14.25" customHeight="1" x14ac:dyDescent="0.25">
      <c r="A14" s="19"/>
      <c r="B14" s="16"/>
      <c r="C14" s="16"/>
      <c r="D14" s="17"/>
      <c r="E14" s="17"/>
      <c r="F14" s="17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 spans="1:16" ht="12" customHeight="1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</row>
    <row r="16" spans="1:16" x14ac:dyDescent="0.25">
      <c r="A16" s="1" t="s">
        <v>18</v>
      </c>
      <c r="B16" s="16"/>
      <c r="C16" s="16"/>
      <c r="D16" s="17"/>
      <c r="E16" s="17"/>
      <c r="F16" s="17"/>
      <c r="G16" s="17"/>
      <c r="H16" s="16"/>
      <c r="I16" s="17"/>
      <c r="J16" s="17"/>
      <c r="K16" s="17"/>
      <c r="L16" s="20"/>
      <c r="M16" s="17"/>
      <c r="N16" s="17"/>
      <c r="O16" s="17"/>
      <c r="P16" s="17"/>
    </row>
  </sheetData>
  <mergeCells count="19">
    <mergeCell ref="A1:P1"/>
    <mergeCell ref="A2:P2"/>
    <mergeCell ref="A3:P3"/>
    <mergeCell ref="D4:F4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  <mergeCell ref="A12:P12"/>
    <mergeCell ref="A4:A5"/>
    <mergeCell ref="B4:B5"/>
    <mergeCell ref="C4:C5"/>
    <mergeCell ref="A11:M11"/>
  </mergeCells>
  <pageMargins left="0.39370078740157483" right="0.39370078740157483" top="0.39370078740157483" bottom="0.39370078740157483" header="0" footer="0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B6"/>
  <sheetViews>
    <sheetView workbookViewId="0">
      <selection activeCell="A3" sqref="A3:B6"/>
    </sheetView>
  </sheetViews>
  <sheetFormatPr defaultRowHeight="15" x14ac:dyDescent="0.25"/>
  <sheetData>
    <row r="3" spans="1:2" ht="153.75" thickBot="1" x14ac:dyDescent="0.3">
      <c r="A3" s="24" t="s">
        <v>23</v>
      </c>
      <c r="B3" s="24" t="s">
        <v>24</v>
      </c>
    </row>
    <row r="4" spans="1:2" ht="153.75" thickBot="1" x14ac:dyDescent="0.3">
      <c r="A4" s="24" t="s">
        <v>23</v>
      </c>
      <c r="B4" s="24" t="s">
        <v>24</v>
      </c>
    </row>
    <row r="5" spans="1:2" ht="90" thickBot="1" x14ac:dyDescent="0.3">
      <c r="A5" s="24" t="s">
        <v>25</v>
      </c>
      <c r="B5" s="24" t="s">
        <v>22</v>
      </c>
    </row>
    <row r="6" spans="1:2" ht="179.25" thickBot="1" x14ac:dyDescent="0.3">
      <c r="A6" s="24" t="s">
        <v>26</v>
      </c>
      <c r="B6" s="24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</vt:lpstr>
      <vt:lpstr>Лист1</vt:lpstr>
      <vt:lpstr>НМЦК!Print_Area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Власова Марианна Ивановна</cp:lastModifiedBy>
  <cp:lastPrinted>2026-06-24T12:23:56Z</cp:lastPrinted>
  <dcterms:created xsi:type="dcterms:W3CDTF">2011-08-15T06:57:36Z</dcterms:created>
  <dcterms:modified xsi:type="dcterms:W3CDTF">2026-07-13T11:17:37Z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