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Vivobook\Desktop\133 сад\Вентиляция расходники\"/>
    </mc:Choice>
  </mc:AlternateContent>
  <xr:revisionPtr revIDLastSave="0" documentId="8_{91B85A4B-585C-4B8E-B3FF-9ECC73F659C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белье" sheetId="1" r:id="rId1"/>
  </sheets>
  <definedNames>
    <definedName name="_xlnm.Print_Area" localSheetId="0">белье!$A$1:$Q$11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L5" i="1"/>
  <c r="M5" i="1"/>
  <c r="N5" i="1"/>
  <c r="O5" i="1" s="1"/>
  <c r="P5" i="1"/>
  <c r="Q5" i="1" s="1"/>
  <c r="K6" i="1"/>
  <c r="L6" i="1"/>
  <c r="M6" i="1"/>
  <c r="N6" i="1"/>
  <c r="O6" i="1" s="1"/>
  <c r="P6" i="1"/>
  <c r="Q6" i="1" s="1"/>
  <c r="Q8" i="1" l="1"/>
</calcChain>
</file>

<file path=xl/sharedStrings.xml><?xml version="1.0" encoding="utf-8"?>
<sst xmlns="http://schemas.openxmlformats.org/spreadsheetml/2006/main" count="32" uniqueCount="31">
  <si>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</si>
  <si>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</si>
  <si>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</si>
  <si>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 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</si>
  <si>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</si>
  <si>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</si>
  <si>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                              , руб. 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</si>
  <si>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</si>
  <si>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</si>
  <si>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</si>
  <si>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</si>
  <si>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</si>
  <si>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10=3+4+5+6+7+8+9</t>
  </si>
  <si>
    <t>11 = кол-во ИЦИ</t>
  </si>
  <si>
    <t>12=            /n</t>
  </si>
  <si>
    <t>16=15*10</t>
  </si>
  <si>
    <t>ИЦИ №4</t>
  </si>
  <si>
    <t>ИЦИ №5</t>
  </si>
  <si>
    <t>В результате проведенного расчета Н(М)ЦК, за  НМЦК принято минимальное значение, равное:</t>
  </si>
  <si>
    <t>,</t>
  </si>
  <si>
    <r>
      <t xml:space="preserve">Средняя цена из Реестра товаров**, включая НДС, руб. </t>
    </r>
    <r>
      <rPr>
        <sz val="10"/>
        <rFont val="Times New Roman"/>
        <family val="1"/>
        <charset val="204"/>
      </rPr>
      <t>на __.__</t>
    </r>
    <r>
      <rPr>
        <sz val="10"/>
        <color indexed="10"/>
        <rFont val="Times New Roman"/>
        <family val="1"/>
        <charset val="204"/>
      </rPr>
      <t>.2023</t>
    </r>
  </si>
  <si>
    <t xml:space="preserve">       Ф.И.О. исполнителя:  Дубровина Е.С.</t>
  </si>
  <si>
    <t xml:space="preserve">  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Для заключения контракта с ед. поставщиком по п.5 ч.2 ст93 (через эл магазин) Заказчик имеет  право использовать для НМЦК предложение с наименьшей ценой: Письма Минфина России от 8.09.2017г. № 24-01-09/58179, от 11.09.2017г. № 24-01-10/58699, от 16.03.2020г. № 24-01-08/19862, от 28.07.2020г. № 24-01-07/66147, а также Коллегией счетной палаты РФ, утвердившей Методические рекомендации по проведению аудита в сфере закупок № 15К (961) от 21.03.2014, в которых прямо предусмотрено, что завышение НМЦК необходимо квалифицировать как неэффективное использование бюджетных средств.</t>
  </si>
  <si>
    <t>шт</t>
  </si>
  <si>
    <t>Дата составления расчета: 06.04.2026г</t>
  </si>
  <si>
    <t>Обоснование начальной (максимальной) цены контракта (Н(М)ЦК) на оказание услуг для ГБДОУ детский сад №133 
Выборгского района Санкт-Петербурга в 2026 году</t>
  </si>
  <si>
    <t xml:space="preserve">ИЦИ №1 от 06.04.2026  
 </t>
  </si>
  <si>
    <t xml:space="preserve">ИЦИ №2 от 06.04.2026  
</t>
  </si>
  <si>
    <t xml:space="preserve">ИЦИ №3 от 06.04.2026  
</t>
  </si>
  <si>
    <t>матрац</t>
  </si>
  <si>
    <t>подушка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</si>
</sst>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9"/>
        <bgColor indexed="26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2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3" fillId="2" borderId="2" xfId="0" applyFont="1" applyFill="1" applyBorder="1" applyAlignment="1">
      <alignment horizontal="center" vertical="top" wrapText="1"/>
    </xf>
    <xf numFmtId="4" fontId="3" fillId="2" borderId="2" xfId="0" applyNumberFormat="1" applyFont="1" applyFill="1" applyBorder="1" applyAlignment="1">
      <alignment horizontal="center" vertical="top" wrapText="1"/>
    </xf>
    <xf numFmtId="10" fontId="8" fillId="0" borderId="0" xfId="0" applyNumberFormat="1" applyFont="1" applyAlignment="1">
      <alignment horizontal="center" vertical="top"/>
    </xf>
    <xf numFmtId="10" fontId="0" fillId="0" borderId="0" xfId="0" applyNumberFormat="1" applyAlignment="1">
      <alignment horizontal="center" vertical="top"/>
    </xf>
    <xf numFmtId="0" fontId="3" fillId="2" borderId="5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4" fontId="3" fillId="2" borderId="4" xfId="0" applyNumberFormat="1" applyFont="1" applyFill="1" applyBorder="1" applyAlignment="1">
      <alignment horizontal="center" vertical="top" wrapText="1"/>
    </xf>
    <xf numFmtId="1" fontId="10" fillId="2" borderId="3" xfId="0" applyNumberFormat="1" applyFont="1" applyFill="1" applyBorder="1" applyAlignment="1">
      <alignment horizontal="center" vertical="top" wrapText="1"/>
    </xf>
    <xf numFmtId="1" fontId="10" fillId="0" borderId="3" xfId="0" applyNumberFormat="1" applyFont="1" applyBorder="1" applyAlignment="1">
      <alignment horizontal="center" vertical="top" wrapText="1"/>
    </xf>
    <xf numFmtId="10" fontId="8" fillId="0" borderId="0" xfId="0" applyNumberFormat="1" applyFont="1" applyAlignment="1">
      <alignment vertical="top"/>
    </xf>
    <xf numFmtId="4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" fontId="11" fillId="3" borderId="3" xfId="0" applyNumberFormat="1" applyFont="1" applyFill="1" applyBorder="1" applyAlignment="1">
      <alignment horizontal="center" vertical="center" wrapText="1"/>
    </xf>
    <xf numFmtId="164" fontId="11" fillId="3" borderId="3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2" fillId="4" borderId="6" xfId="0" applyNumberFormat="1" applyFont="1" applyFill="1" applyBorder="1" applyAlignment="1">
      <alignment horizontal="center" vertical="top" wrapText="1"/>
    </xf>
    <xf numFmtId="4" fontId="12" fillId="4" borderId="3" xfId="0" applyNumberFormat="1" applyFont="1" applyFill="1" applyBorder="1" applyAlignment="1">
      <alignment horizontal="center" vertical="top" wrapText="1"/>
    </xf>
    <xf numFmtId="4" fontId="13" fillId="4" borderId="3" xfId="0" applyNumberFormat="1" applyFont="1" applyFill="1" applyBorder="1" applyAlignment="1">
      <alignment horizontal="center" vertical="top" wrapText="1"/>
    </xf>
    <xf numFmtId="4" fontId="14" fillId="4" borderId="3" xfId="0" applyNumberFormat="1" applyFont="1" applyFill="1" applyBorder="1" applyAlignment="1">
      <alignment horizontal="center" vertical="top" wrapText="1"/>
    </xf>
    <xf numFmtId="164" fontId="14" fillId="4" borderId="3" xfId="0" applyNumberFormat="1" applyFont="1" applyFill="1" applyBorder="1" applyAlignment="1">
      <alignment horizontal="center" vertical="top" wrapText="1"/>
    </xf>
    <xf numFmtId="4" fontId="3" fillId="2" borderId="3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vertical="top"/>
    </xf>
    <xf numFmtId="49" fontId="15" fillId="5" borderId="10" xfId="0" applyNumberFormat="1" applyFont="1" applyFill="1" applyBorder="1" applyAlignment="1">
      <alignment horizontal="center" vertical="center" wrapText="1"/>
    </xf>
    <xf numFmtId="1" fontId="11" fillId="2" borderId="3" xfId="0" applyNumberFormat="1" applyFont="1" applyFill="1" applyBorder="1" applyAlignment="1">
      <alignment horizontal="center" vertical="center" wrapText="1"/>
    </xf>
    <xf numFmtId="1" fontId="10" fillId="2" borderId="3" xfId="0" applyNumberFormat="1" applyFont="1" applyFill="1" applyBorder="1" applyAlignment="1">
      <alignment horizontal="center" vertical="center" wrapText="1"/>
    </xf>
    <xf numFmtId="2" fontId="10" fillId="0" borderId="3" xfId="0" applyNumberFormat="1" applyFont="1" applyBorder="1" applyAlignment="1">
      <alignment horizontal="center" vertical="center" wrapText="1"/>
    </xf>
    <xf numFmtId="1" fontId="11" fillId="2" borderId="3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top" wrapText="1"/>
    </xf>
    <xf numFmtId="1" fontId="2" fillId="0" borderId="4" xfId="0" applyNumberFormat="1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" fontId="8" fillId="0" borderId="3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4" fontId="3" fillId="0" borderId="6" xfId="0" applyNumberFormat="1" applyFont="1" applyBorder="1" applyAlignment="1">
      <alignment horizontal="center" vertical="top" wrapText="1"/>
    </xf>
    <xf numFmtId="4" fontId="1" fillId="0" borderId="7" xfId="0" applyNumberFormat="1" applyFont="1" applyBorder="1" applyAlignment="1">
      <alignment horizontal="right" vertical="top" wrapText="1"/>
    </xf>
    <xf numFmtId="4" fontId="1" fillId="0" borderId="8" xfId="0" applyNumberFormat="1" applyFont="1" applyBorder="1" applyAlignment="1">
      <alignment horizontal="right" vertical="top" wrapText="1"/>
    </xf>
    <xf numFmtId="164" fontId="1" fillId="0" borderId="8" xfId="0" applyNumberFormat="1" applyFont="1" applyBorder="1" applyAlignment="1">
      <alignment horizontal="center" vertical="top" wrapText="1"/>
    </xf>
    <xf numFmtId="164" fontId="1" fillId="0" borderId="9" xfId="0" applyNumberFormat="1" applyFont="1" applyBorder="1" applyAlignment="1">
      <alignment horizontal="center" vertical="top" wrapText="1"/>
    </xf>
    <xf numFmtId="49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</cellXfs>
  <cellStyles count="1">
    <cellStyle name="Обычный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219075</xdr:colOff>
      <xdr:row>0</xdr:row>
      <xdr:rowOff>0</xdr:rowOff>
    </xdr:from>
    <xdr:to>
      <xdr:col>14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114300</xdr:colOff>
      <xdr:row>2</xdr:row>
      <xdr:rowOff>295275</xdr:rowOff>
    </xdr:from>
    <xdr:to>
      <xdr:col>10</xdr:col>
      <xdr:colOff>561975</xdr:colOff>
      <xdr:row>2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2</xdr:row>
      <xdr:rowOff>419100</xdr:rowOff>
    </xdr:from>
    <xdr:to>
      <xdr:col>13</xdr:col>
      <xdr:colOff>590550</xdr:colOff>
      <xdr:row>2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2</xdr:row>
      <xdr:rowOff>638175</xdr:rowOff>
    </xdr:from>
    <xdr:to>
      <xdr:col>14</xdr:col>
      <xdr:colOff>704850</xdr:colOff>
      <xdr:row>2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3</xdr:row>
      <xdr:rowOff>228600</xdr:rowOff>
    </xdr:from>
    <xdr:to>
      <xdr:col>12</xdr:col>
      <xdr:colOff>485775</xdr:colOff>
      <xdr:row>3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47625</xdr:colOff>
      <xdr:row>1</xdr:row>
      <xdr:rowOff>238125</xdr:rowOff>
    </xdr:from>
    <xdr:to>
      <xdr:col>16</xdr:col>
      <xdr:colOff>647700</xdr:colOff>
      <xdr:row>1</xdr:row>
      <xdr:rowOff>238125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363325" y="552450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561975</xdr:colOff>
      <xdr:row>7</xdr:row>
      <xdr:rowOff>28575</xdr:rowOff>
    </xdr:from>
    <xdr:to>
      <xdr:col>15</xdr:col>
      <xdr:colOff>390525</xdr:colOff>
      <xdr:row>7</xdr:row>
      <xdr:rowOff>209550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0429875" y="2800350"/>
          <a:ext cx="5524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3</xdr:row>
      <xdr:rowOff>228600</xdr:rowOff>
    </xdr:from>
    <xdr:to>
      <xdr:col>12</xdr:col>
      <xdr:colOff>485775</xdr:colOff>
      <xdr:row>3</xdr:row>
      <xdr:rowOff>228600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85725</xdr:colOff>
      <xdr:row>2</xdr:row>
      <xdr:rowOff>285750</xdr:rowOff>
    </xdr:from>
    <xdr:to>
      <xdr:col>10</xdr:col>
      <xdr:colOff>609600</xdr:colOff>
      <xdr:row>2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76200</xdr:colOff>
      <xdr:row>2</xdr:row>
      <xdr:rowOff>476250</xdr:rowOff>
    </xdr:from>
    <xdr:to>
      <xdr:col>13</xdr:col>
      <xdr:colOff>914400</xdr:colOff>
      <xdr:row>2</xdr:row>
      <xdr:rowOff>838200</xdr:rowOff>
    </xdr:to>
    <xdr:pic>
      <xdr:nvPicPr>
        <xdr:cNvPr id="11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1125" y="140017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47625</xdr:colOff>
      <xdr:row>2</xdr:row>
      <xdr:rowOff>771525</xdr:rowOff>
    </xdr:from>
    <xdr:to>
      <xdr:col>14</xdr:col>
      <xdr:colOff>685800</xdr:colOff>
      <xdr:row>2</xdr:row>
      <xdr:rowOff>1038225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5525" y="16954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209550</xdr:colOff>
      <xdr:row>1</xdr:row>
      <xdr:rowOff>57150</xdr:rowOff>
    </xdr:from>
    <xdr:to>
      <xdr:col>16</xdr:col>
      <xdr:colOff>942975</xdr:colOff>
      <xdr:row>1</xdr:row>
      <xdr:rowOff>466725</xdr:rowOff>
    </xdr:to>
    <xdr:pic>
      <xdr:nvPicPr>
        <xdr:cNvPr id="1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525250" y="371475"/>
          <a:ext cx="7334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304800</xdr:colOff>
      <xdr:row>3</xdr:row>
      <xdr:rowOff>9525</xdr:rowOff>
    </xdr:from>
    <xdr:to>
      <xdr:col>12</xdr:col>
      <xdr:colOff>571500</xdr:colOff>
      <xdr:row>3</xdr:row>
      <xdr:rowOff>209550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58200" y="20669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</sheetPr>
  <dimension ref="A1:AL1048509"/>
  <sheetViews>
    <sheetView tabSelected="1" view="pageBreakPreview" zoomScaleNormal="100" zoomScaleSheetLayoutView="100" workbookViewId="0">
      <selection activeCell="A9" sqref="A9:Q9"/>
    </sheetView>
  </sheetViews>
  <sheetFormatPr defaultColWidth="9.109375" defaultRowHeight="14.4" x14ac:dyDescent="0.3"/>
  <cols>
    <col min="1" max="1" width="3.5546875" style="28" customWidth="1"/>
    <col min="2" max="2" width="31.33203125" style="2" customWidth="1"/>
    <col min="3" max="4" width="10.109375" style="2" customWidth="1"/>
    <col min="5" max="7" width="11.44140625" style="2" customWidth="1"/>
    <col min="8" max="8" width="9" style="2" hidden="1" customWidth="1"/>
    <col min="9" max="9" width="8.109375" style="2" hidden="1" customWidth="1"/>
    <col min="10" max="10" width="9.33203125" style="2" hidden="1" customWidth="1"/>
    <col min="11" max="11" width="11.88671875" style="2" customWidth="1"/>
    <col min="12" max="12" width="9.88671875" style="2" customWidth="1"/>
    <col min="13" max="13" width="11.5546875" style="2" customWidth="1"/>
    <col min="14" max="14" width="14.109375" style="2" customWidth="1"/>
    <col min="15" max="16" width="10.88671875" style="2" customWidth="1"/>
    <col min="17" max="17" width="17.5546875" style="2" customWidth="1"/>
    <col min="18" max="18" width="1.44140625" style="1" customWidth="1"/>
    <col min="19" max="19" width="48.5546875" customWidth="1"/>
    <col min="20" max="20" width="12.109375" customWidth="1"/>
    <col min="21" max="22" width="8.88671875"/>
    <col min="23" max="23" width="12.109375" bestFit="1" customWidth="1"/>
    <col min="24" max="24" width="13.33203125" bestFit="1" customWidth="1"/>
    <col min="25" max="25" width="9.88671875" bestFit="1" customWidth="1"/>
    <col min="26" max="27" width="8.88671875"/>
    <col min="28" max="28" width="13.33203125" bestFit="1" customWidth="1"/>
    <col min="29" max="38" width="8.88671875" customWidth="1"/>
    <col min="39" max="16384" width="9.109375" style="2"/>
  </cols>
  <sheetData>
    <row r="1" spans="1:38" ht="24.75" customHeight="1" x14ac:dyDescent="0.3">
      <c r="A1" s="34" t="s">
        <v>25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38" s="6" customFormat="1" ht="67.2" customHeight="1" x14ac:dyDescent="0.3">
      <c r="A2" s="35" t="s">
        <v>0</v>
      </c>
      <c r="B2" s="37" t="s">
        <v>1</v>
      </c>
      <c r="C2" s="3"/>
      <c r="D2" s="3"/>
      <c r="E2" s="39" t="s">
        <v>2</v>
      </c>
      <c r="F2" s="39"/>
      <c r="G2" s="39"/>
      <c r="H2" s="39"/>
      <c r="I2" s="39"/>
      <c r="J2" s="37" t="s">
        <v>20</v>
      </c>
      <c r="K2" s="41"/>
      <c r="L2" s="42" t="s">
        <v>3</v>
      </c>
      <c r="M2" s="43" t="s">
        <v>4</v>
      </c>
      <c r="N2" s="43"/>
      <c r="O2" s="43"/>
      <c r="P2" s="44" t="s">
        <v>5</v>
      </c>
      <c r="Q2" s="4" t="s">
        <v>6</v>
      </c>
      <c r="R2" s="5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</row>
    <row r="3" spans="1:38" s="6" customFormat="1" ht="92.4" x14ac:dyDescent="0.3">
      <c r="A3" s="36"/>
      <c r="B3" s="38"/>
      <c r="C3" s="7" t="s">
        <v>7</v>
      </c>
      <c r="D3" s="7" t="s">
        <v>8</v>
      </c>
      <c r="E3" s="8" t="s">
        <v>26</v>
      </c>
      <c r="F3" s="8" t="s">
        <v>27</v>
      </c>
      <c r="G3" s="8" t="s">
        <v>28</v>
      </c>
      <c r="H3" s="9" t="s">
        <v>16</v>
      </c>
      <c r="I3" s="9" t="s">
        <v>17</v>
      </c>
      <c r="J3" s="40"/>
      <c r="K3" s="41"/>
      <c r="L3" s="40"/>
      <c r="M3" s="10" t="s">
        <v>9</v>
      </c>
      <c r="N3" s="11" t="s">
        <v>10</v>
      </c>
      <c r="O3" s="12" t="s">
        <v>11</v>
      </c>
      <c r="P3" s="45"/>
      <c r="Q3" s="13"/>
      <c r="R3" s="5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 s="1" customFormat="1" ht="27" customHeight="1" x14ac:dyDescent="0.3">
      <c r="A4" s="14">
        <v>1</v>
      </c>
      <c r="B4" s="14">
        <v>2</v>
      </c>
      <c r="C4" s="14">
        <v>3</v>
      </c>
      <c r="D4" s="14">
        <v>4</v>
      </c>
      <c r="E4" s="15">
        <v>5</v>
      </c>
      <c r="F4" s="15">
        <v>6</v>
      </c>
      <c r="G4" s="15">
        <v>7</v>
      </c>
      <c r="H4" s="14">
        <v>8</v>
      </c>
      <c r="I4" s="14">
        <v>9</v>
      </c>
      <c r="J4" s="14">
        <v>8</v>
      </c>
      <c r="K4" s="14" t="s">
        <v>12</v>
      </c>
      <c r="L4" s="15" t="s">
        <v>13</v>
      </c>
      <c r="M4" s="15" t="s">
        <v>14</v>
      </c>
      <c r="N4" s="15">
        <v>13</v>
      </c>
      <c r="O4" s="15">
        <v>14</v>
      </c>
      <c r="P4" s="15">
        <v>15</v>
      </c>
      <c r="Q4" s="14" t="s">
        <v>15</v>
      </c>
      <c r="R4" s="16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 s="1" customFormat="1" ht="24.6" customHeight="1" x14ac:dyDescent="0.3">
      <c r="A5" s="31">
        <v>1</v>
      </c>
      <c r="B5" s="33" t="s">
        <v>29</v>
      </c>
      <c r="C5" s="30" t="s">
        <v>23</v>
      </c>
      <c r="D5" s="31">
        <v>136</v>
      </c>
      <c r="E5" s="32">
        <v>168</v>
      </c>
      <c r="F5" s="32">
        <v>180</v>
      </c>
      <c r="G5" s="32">
        <v>190</v>
      </c>
      <c r="H5" s="14"/>
      <c r="I5" s="14"/>
      <c r="J5" s="14"/>
      <c r="K5" s="17">
        <f t="shared" ref="K5:K6" si="0">SUM(E5:I5)</f>
        <v>538</v>
      </c>
      <c r="L5" s="18">
        <f t="shared" ref="L5:L6" si="1">COUNT(E5:I5)</f>
        <v>3</v>
      </c>
      <c r="M5" s="19">
        <f t="shared" ref="M5:M6" si="2">IF(ISERR(AVERAGE(E5:I5)),"",AVERAGE(E5:I5))</f>
        <v>179.33333333333334</v>
      </c>
      <c r="N5" s="19">
        <f t="shared" ref="N5:N6" si="3">IF(ISERR(STDEV(E5:I5)),"",STDEV(E5:I5))</f>
        <v>11.015141094572204</v>
      </c>
      <c r="O5" s="20">
        <f t="shared" ref="O5:O6" si="4">IF(ISERR(N5/M5),"",N5/M5)</f>
        <v>6.1422719858209317E-2</v>
      </c>
      <c r="P5" s="21">
        <f t="shared" ref="P5:P6" si="5">MIN(E5:G5)</f>
        <v>168</v>
      </c>
      <c r="Q5" s="17">
        <f t="shared" ref="Q5:Q6" si="6">P5*D5</f>
        <v>22848</v>
      </c>
      <c r="R5" s="16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 s="1" customFormat="1" ht="24" customHeight="1" x14ac:dyDescent="0.3">
      <c r="A6" s="31">
        <v>2</v>
      </c>
      <c r="B6" s="33" t="s">
        <v>30</v>
      </c>
      <c r="C6" s="30" t="s">
        <v>23</v>
      </c>
      <c r="D6" s="31">
        <v>98</v>
      </c>
      <c r="E6" s="32">
        <v>46.2</v>
      </c>
      <c r="F6" s="32">
        <v>50</v>
      </c>
      <c r="G6" s="32">
        <v>55</v>
      </c>
      <c r="H6" s="14"/>
      <c r="I6" s="14"/>
      <c r="J6" s="14"/>
      <c r="K6" s="17">
        <f t="shared" si="0"/>
        <v>151.19999999999999</v>
      </c>
      <c r="L6" s="18">
        <f t="shared" si="1"/>
        <v>3</v>
      </c>
      <c r="M6" s="19">
        <f t="shared" si="2"/>
        <v>50.4</v>
      </c>
      <c r="N6" s="19">
        <f t="shared" si="3"/>
        <v>4.4136152981427808</v>
      </c>
      <c r="O6" s="20">
        <f t="shared" si="4"/>
        <v>8.7571732106007563E-2</v>
      </c>
      <c r="P6" s="21">
        <f t="shared" si="5"/>
        <v>46.2</v>
      </c>
      <c r="Q6" s="17">
        <f t="shared" si="6"/>
        <v>4527.6000000000004</v>
      </c>
      <c r="R6" s="1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 s="1" customFormat="1" ht="6.75" customHeight="1" x14ac:dyDescent="0.3">
      <c r="A7" s="29"/>
      <c r="B7" s="22"/>
      <c r="C7" s="22"/>
      <c r="D7" s="22"/>
      <c r="E7" s="22"/>
      <c r="F7" s="23" t="s">
        <v>19</v>
      </c>
      <c r="G7" s="23"/>
      <c r="H7" s="23"/>
      <c r="I7" s="23"/>
      <c r="J7" s="23"/>
      <c r="K7" s="24"/>
      <c r="L7" s="23"/>
      <c r="M7" s="25"/>
      <c r="N7" s="25"/>
      <c r="O7" s="26"/>
      <c r="P7" s="26"/>
      <c r="Q7" s="25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 s="1" customFormat="1" ht="22.5" customHeight="1" x14ac:dyDescent="0.3">
      <c r="A8" s="46" t="s">
        <v>18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8"/>
      <c r="P8" s="49"/>
      <c r="Q8" s="27">
        <f>SUM(Q5:Q7)</f>
        <v>27375.599999999999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 s="1" customFormat="1" ht="85.8" customHeight="1" x14ac:dyDescent="0.3">
      <c r="A9" s="50" t="s">
        <v>22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 ht="15.75" customHeight="1" x14ac:dyDescent="0.3">
      <c r="A10" s="51" t="s">
        <v>21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</row>
    <row r="11" spans="1:38" x14ac:dyDescent="0.3">
      <c r="B11" s="51" t="s">
        <v>24</v>
      </c>
      <c r="C11" s="51"/>
      <c r="D11" s="51"/>
      <c r="E11" s="51"/>
      <c r="F11" s="51"/>
      <c r="G11" s="51"/>
      <c r="H11" s="51"/>
    </row>
    <row r="1048509" spans="3:3" x14ac:dyDescent="0.3">
      <c r="C1048509" s="29"/>
    </row>
  </sheetData>
  <mergeCells count="14">
    <mergeCell ref="A8:N8"/>
    <mergeCell ref="O8:P8"/>
    <mergeCell ref="A9:Q9"/>
    <mergeCell ref="A10:Q10"/>
    <mergeCell ref="B11:H11"/>
    <mergeCell ref="A1:Q1"/>
    <mergeCell ref="A2:A3"/>
    <mergeCell ref="B2:B3"/>
    <mergeCell ref="E2:I2"/>
    <mergeCell ref="J2:J3"/>
    <mergeCell ref="K2:K3"/>
    <mergeCell ref="L2:L3"/>
    <mergeCell ref="M2:O2"/>
    <mergeCell ref="P2:P3"/>
  </mergeCells>
  <conditionalFormatting sqref="O5:O7">
    <cfRule type="cellIs" dxfId="2" priority="184" stopIfTrue="1" operator="greaterThanOrEqual">
      <formula>0.33</formula>
    </cfRule>
    <cfRule type="cellIs" dxfId="1" priority="185" stopIfTrue="1" operator="greaterThanOrEqual">
      <formula>0.33</formula>
    </cfRule>
    <cfRule type="cellIs" dxfId="0" priority="186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белье</vt:lpstr>
      <vt:lpstr>белье!Область_печати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Vivobook</cp:lastModifiedBy>
  <cp:lastPrinted>2023-07-31T13:10:06Z</cp:lastPrinted>
  <dcterms:created xsi:type="dcterms:W3CDTF">2022-04-11T10:29:27Z</dcterms:created>
  <dcterms:modified xsi:type="dcterms:W3CDTF">2026-07-13T09:42:18Z</dcterms:modified>
</cp:coreProperties>
</file>