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orygoNS\Desktop\ЗАКУПКИ\Операторы лифтов\Замечания 19.06\"/>
    </mc:Choice>
  </mc:AlternateContent>
  <xr:revisionPtr revIDLastSave="0" documentId="13_ncr:1_{7531F09F-2B48-4969-A9B9-0F03A023198D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Обосн.НМЦК от 100т.р.(к сл.зап)" sheetId="4" r:id="rId1"/>
  </sheets>
  <definedNames>
    <definedName name="_Hlk80264387" localSheetId="0">'Обосн.НМЦК от 100т.р.(к сл.зап)'!#REF!</definedName>
    <definedName name="_Hlk80264964" localSheetId="0">'Обосн.НМЦК от 100т.р.(к сл.зап)'!#REF!</definedName>
    <definedName name="_Hlk80265529" localSheetId="0">'Обосн.НМЦК от 100т.р.(к сл.зап)'!$B$22</definedName>
    <definedName name="_Hlk80265764" localSheetId="0">'Обосн.НМЦК от 100т.р.(к сл.зап)'!$B$25</definedName>
    <definedName name="_Hlk80265796" localSheetId="0">'Обосн.НМЦК от 100т.р.(к сл.зап)'!$B$30</definedName>
    <definedName name="_Hlk80267400" localSheetId="0">'Обосн.НМЦК от 100т.р.(к сл.зап)'!$B$41</definedName>
    <definedName name="_Hlk95821470" localSheetId="0">'Обосн.НМЦК от 100т.р.(к сл.зап)'!#REF!</definedName>
    <definedName name="_Hlk95821518" localSheetId="0">'Обосн.НМЦК от 100т.р.(к сл.зап)'!#REF!</definedName>
    <definedName name="_Hlk95920761" localSheetId="0">'Обосн.НМЦК от 100т.р.(к сл.зап)'!#REF!</definedName>
    <definedName name="_Hlk95920791" localSheetId="0">'Обосн.НМЦК от 100т.р.(к сл.зап)'!#REF!</definedName>
    <definedName name="_Hlk95920871" localSheetId="0">'Обосн.НМЦК от 100т.р.(к сл.зап)'!#REF!</definedName>
    <definedName name="_Hlk95920884" localSheetId="0">'Обосн.НМЦК от 100т.р.(к сл.зап)'!#REF!</definedName>
    <definedName name="_Hlk95920896" localSheetId="0">'Обосн.НМЦК от 100т.р.(к сл.зап)'!#REF!</definedName>
    <definedName name="_Hlk95921417" localSheetId="0">'Обосн.НМЦК от 100т.р.(к сл.зап)'!#REF!</definedName>
    <definedName name="_Hlk95922954" localSheetId="0">'Обосн.НМЦК от 100т.р.(к сл.зап)'!#REF!</definedName>
    <definedName name="_Hlk95922972" localSheetId="0">'Обосн.НМЦК от 100т.р.(к сл.зап)'!#REF!</definedName>
    <definedName name="_Hlk95922998" localSheetId="0">'Обосн.НМЦК от 100т.р.(к сл.зап)'!#REF!</definedName>
    <definedName name="_Hlk95923014" localSheetId="0">'Обосн.НМЦК от 100т.р.(к сл.зап)'!#REF!</definedName>
    <definedName name="_xlnm.Print_Area" localSheetId="0">'Обосн.НМЦК от 100т.р.(к сл.зап)'!$A$1:$O$24</definedName>
  </definedNames>
  <calcPr calcId="191029"/>
</workbook>
</file>

<file path=xl/calcChain.xml><?xml version="1.0" encoding="utf-8"?>
<calcChain xmlns="http://schemas.openxmlformats.org/spreadsheetml/2006/main">
  <c r="C17" i="4" l="1"/>
  <c r="J13" i="4" l="1"/>
  <c r="J14" i="4"/>
  <c r="J15" i="4"/>
  <c r="J16" i="4"/>
  <c r="D17" i="4" l="1"/>
  <c r="E17" i="4"/>
  <c r="F16" i="4" l="1"/>
  <c r="F15" i="4"/>
  <c r="F14" i="4"/>
  <c r="F13" i="4"/>
  <c r="J18" i="4" l="1"/>
  <c r="L16" i="4"/>
  <c r="K16" i="4"/>
  <c r="M16" i="4" l="1"/>
  <c r="K13" i="4"/>
  <c r="L14" i="4" l="1"/>
  <c r="L15" i="4"/>
  <c r="K14" i="4"/>
  <c r="K15" i="4"/>
  <c r="M14" i="4" l="1"/>
  <c r="M15" i="4"/>
  <c r="L13" i="4"/>
  <c r="M13" i="4"/>
</calcChain>
</file>

<file path=xl/sharedStrings.xml><?xml version="1.0" encoding="utf-8"?>
<sst xmlns="http://schemas.openxmlformats.org/spreadsheetml/2006/main" count="45" uniqueCount="38">
  <si>
    <t>Определение и обоснование НМЦК методом сопоставимых рыночных цен (анализа рынка)</t>
  </si>
  <si>
    <t>с осуществлением сбора и анализа общедоступной ценовой информации</t>
  </si>
  <si>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</si>
  <si>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</si>
  <si>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</si>
  <si>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>&lt;ц - средн. арифм. величина цены единицы прод-ции, руб.</t>
  </si>
  <si>
    <t>Среднее квадратичное отклонение</t>
  </si>
  <si>
    <t xml:space="preserve"> СОСТАВИЛ </t>
  </si>
  <si>
    <t>_____________________________</t>
  </si>
  <si>
    <t xml:space="preserve"> ПРОВЕРИЛ</t>
  </si>
  <si>
    <t>КОСГУ 
(заполняется 
бухгалтерией)</t>
  </si>
  <si>
    <t xml:space="preserve">v - кол-во (объем) закупаемого товара (работы, услуги) </t>
  </si>
  <si>
    <t>Ед. изм. товара (работы, услуги) по ОКЕИ</t>
  </si>
  <si>
    <t>КТРУ/ОКПД2/ ККН</t>
  </si>
  <si>
    <t>Цена договора(контракта) заключенного с единственным поставщиком:</t>
  </si>
  <si>
    <t>Начальник  сектора содержания зданий, сооружений и механических систем   отдела эксплуатации инженерных систем и зданий</t>
  </si>
  <si>
    <t>Иванченко И.С.</t>
  </si>
  <si>
    <t>Сморыго Н.С.</t>
  </si>
  <si>
    <t>Приложение № 4 к служебной записке</t>
  </si>
  <si>
    <t>Цена договора (контракта)</t>
  </si>
  <si>
    <t>Цена договора (контракта) составляет  146 000   рублей   00 копеек (сто сорок шесть тысяч рублей 00 копеек)</t>
  </si>
  <si>
    <t>Определение однородности совокупности значений выявленных цен СПРАВОЧНО</t>
  </si>
  <si>
    <t xml:space="preserve"> Инженер 1-ой категории сектора эксплуатации инженерных систем и зданий</t>
  </si>
  <si>
    <t>ИТОГО ПО КП</t>
  </si>
  <si>
    <t xml:space="preserve">в соответствии с описанием объекта закупки на оказание образовательных  услуг по повышению квалификации работников                                                                                                                                                                                                                              </t>
  </si>
  <si>
    <t>Цена договора (контракта)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Цена договора (контракта) рассчитана методом сопоставимых рыночных цен (анализа рынка).
В соответствии с п. 3.7.1 Методических рекомендаций направлены запросы о предоставлении ценовой информации одиннадцати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доступе.</t>
  </si>
  <si>
    <r>
      <t xml:space="preserve">V - коэф-нт вариации </t>
    </r>
    <r>
      <rPr>
        <i/>
        <sz val="11"/>
        <rFont val="Times New Roman"/>
        <family val="1"/>
        <charset val="204"/>
      </rPr>
      <t>(не должен превышать 33%)</t>
    </r>
  </si>
  <si>
    <t>n - кол-во значений, используемых в расчете (кол-во ответов КП)</t>
  </si>
  <si>
    <t>Наименьшая цена договора (контракта), заключаемого с единственным поставщиком, в соответствии с ценой наименьшего КП</t>
  </si>
  <si>
    <t>85.42.19.900  - 85.42.10.000-00000003</t>
  </si>
  <si>
    <t>чел.</t>
  </si>
  <si>
    <t>Услуги по дополнительному профессиональному образованию. (Оказание услуг по дополнительному профессиональному образованию (Обучение по программе «Диспетчерский контроль работы лифтов» 3 уровень квалификации) в объеме128 акад.час.</t>
  </si>
  <si>
    <t>Услуги по дополнительному профессиональному образованию. (Оказание услуг по дополнительному профессиональному образованию (Подготовка к независимой оценке квалификации по профессии "Оператор по диспетчерскому обслуживанию лифтов (3 уровень квалификации)"), 
(с учётом прохождения независимой оценки квалификации в центре оценки квалификации)  в объеме 40 акад.час.</t>
  </si>
  <si>
    <t>Услуги по дополнительному профессиональному образованию. (Оказание услуг по дополнительному профессиональному образованию (Обучение по программе "Организация безопасной эксплуатации лифтов") в объеме 40 акад.час.)</t>
  </si>
  <si>
    <t>Услуги по дополнительному профессиональному образованию. (Оказание услуг по дополнительному профессиональному образованию
(Модуль «Подготовка к независимой оценке квалификации специалистов, 
ответственных за организацию эксплуатации лифтов» 5 уровень квалификации),
(с учётом прохождения независимой оценки квалификации в центре оценки квалификации)  в объеме 40 акад.час. )</t>
  </si>
  <si>
    <t>ИЦИ №2  Запрос                           №1425/26-0-0 от 19.06.2026г.
КП вх. № 2525/26-0-0 от 22.06.2026</t>
  </si>
  <si>
    <t>ИЦИ №3  Запрос                           №1425/26-0-0 от 19.06.2026г. КП вх. № 2524/26-0-0 от 22.06.2026</t>
  </si>
  <si>
    <t>ИЦИ №1  Запрос                           №1425/26-0-0 от 19.06.2026г.
КП вх. № 2526/26-0-0 от 22.06.2026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</si>
</sst>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i/>
      <sz val="11"/>
      <name val="Times New Roman"/>
      <family val="1"/>
      <charset val="204"/>
    </font>
    <font>
      <i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3" fillId="0" borderId="0"/>
    <xf numFmtId="164" fontId="2" fillId="0" borderId="0" applyFill="0" applyBorder="0" applyAlignment="0" applyProtection="0"/>
    <xf numFmtId="0" fontId="2" fillId="0" borderId="0"/>
    <xf numFmtId="0" fontId="5" fillId="0" borderId="0"/>
    <xf numFmtId="43" fontId="5" fillId="0" borderId="0" applyFont="0" applyFill="0" applyBorder="0" applyAlignment="0" applyProtection="0"/>
  </cellStyleXfs>
  <cellXfs count="81">
    <xf numFmtId="0" fontId="0" fillId="0" borderId="0" xfId="0"/>
    <xf numFmtId="0" fontId="7" fillId="0" borderId="0" xfId="6" applyFont="1" applyFill="1" applyAlignment="1">
      <alignment horizontal="center" vertical="center" wrapText="1"/>
    </xf>
    <xf numFmtId="0" fontId="7" fillId="0" borderId="0" xfId="6" applyFont="1" applyFill="1"/>
    <xf numFmtId="4" fontId="7" fillId="0" borderId="0" xfId="6" applyNumberFormat="1" applyFont="1" applyFill="1"/>
    <xf numFmtId="0" fontId="8" fillId="0" borderId="1" xfId="6" applyNumberFormat="1" applyFont="1" applyFill="1" applyBorder="1" applyAlignment="1">
      <alignment horizontal="center" vertical="center" wrapText="1"/>
    </xf>
    <xf numFmtId="0" fontId="8" fillId="0" borderId="0" xfId="6" applyFont="1" applyFill="1" applyAlignment="1">
      <alignment horizontal="center" vertical="center" wrapText="1"/>
    </xf>
    <xf numFmtId="0" fontId="6" fillId="0" borderId="0" xfId="6" applyFont="1" applyFill="1" applyAlignment="1">
      <alignment horizontal="center" vertical="center" wrapText="1"/>
    </xf>
    <xf numFmtId="0" fontId="11" fillId="0" borderId="0" xfId="6" applyFont="1" applyFill="1" applyBorder="1" applyAlignment="1">
      <alignment vertical="center" wrapText="1"/>
    </xf>
    <xf numFmtId="0" fontId="11" fillId="0" borderId="1" xfId="6" applyFont="1" applyFill="1" applyBorder="1" applyAlignment="1">
      <alignment horizontal="center" vertical="center" wrapText="1"/>
    </xf>
    <xf numFmtId="0" fontId="8" fillId="0" borderId="1" xfId="6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" fontId="11" fillId="0" borderId="1" xfId="6" applyNumberFormat="1" applyFont="1" applyFill="1" applyBorder="1" applyAlignment="1">
      <alignment horizontal="center" vertical="center" wrapText="1"/>
    </xf>
    <xf numFmtId="0" fontId="7" fillId="0" borderId="0" xfId="6" applyFont="1" applyFill="1" applyAlignment="1">
      <alignment horizontal="left"/>
    </xf>
    <xf numFmtId="0" fontId="7" fillId="0" borderId="0" xfId="6" applyFont="1" applyFill="1" applyAlignment="1">
      <alignment horizontal="center"/>
    </xf>
    <xf numFmtId="2" fontId="10" fillId="0" borderId="1" xfId="6" applyNumberFormat="1" applyFont="1" applyFill="1" applyBorder="1" applyAlignment="1">
      <alignment horizontal="center" vertical="center" wrapText="1"/>
    </xf>
    <xf numFmtId="10" fontId="10" fillId="0" borderId="1" xfId="6" applyNumberFormat="1" applyFont="1" applyFill="1" applyBorder="1" applyAlignment="1">
      <alignment horizontal="center" vertical="center" wrapText="1"/>
    </xf>
    <xf numFmtId="0" fontId="11" fillId="0" borderId="1" xfId="6" applyFont="1" applyFill="1" applyBorder="1" applyAlignment="1">
      <alignment horizontal="center" vertical="center" wrapText="1"/>
    </xf>
    <xf numFmtId="0" fontId="7" fillId="0" borderId="0" xfId="6" applyFont="1" applyFill="1" applyAlignment="1">
      <alignment horizontal="center" vertical="center"/>
    </xf>
    <xf numFmtId="0" fontId="6" fillId="0" borderId="0" xfId="6" applyFont="1" applyFill="1" applyAlignment="1">
      <alignment horizontal="center" vertical="center"/>
    </xf>
    <xf numFmtId="0" fontId="11" fillId="0" borderId="1" xfId="6" applyFont="1" applyFill="1" applyBorder="1" applyAlignment="1">
      <alignment horizontal="center" vertical="center" wrapText="1"/>
    </xf>
    <xf numFmtId="0" fontId="13" fillId="0" borderId="1" xfId="6" applyFont="1" applyBorder="1" applyAlignment="1">
      <alignment horizontal="center" vertical="center" wrapText="1"/>
    </xf>
    <xf numFmtId="0" fontId="4" fillId="0" borderId="0" xfId="6" applyFont="1" applyBorder="1" applyAlignment="1">
      <alignment horizontal="center" vertical="center"/>
    </xf>
    <xf numFmtId="0" fontId="4" fillId="2" borderId="0" xfId="6" applyFont="1" applyFill="1" applyBorder="1" applyAlignment="1">
      <alignment horizontal="center" vertical="center"/>
    </xf>
    <xf numFmtId="0" fontId="4" fillId="0" borderId="0" xfId="6" applyFont="1"/>
    <xf numFmtId="0" fontId="12" fillId="0" borderId="1" xfId="6" applyFont="1" applyFill="1" applyBorder="1" applyAlignment="1">
      <alignment horizontal="center" vertical="top" wrapText="1"/>
    </xf>
    <xf numFmtId="0" fontId="8" fillId="0" borderId="1" xfId="6" applyFont="1" applyFill="1" applyBorder="1" applyAlignment="1">
      <alignment horizontal="center" vertical="center" wrapText="1"/>
    </xf>
    <xf numFmtId="0" fontId="14" fillId="0" borderId="0" xfId="6" applyFont="1" applyFill="1"/>
    <xf numFmtId="0" fontId="12" fillId="2" borderId="0" xfId="6" applyFont="1" applyFill="1" applyBorder="1" applyAlignment="1">
      <alignment horizontal="center"/>
    </xf>
    <xf numFmtId="0" fontId="12" fillId="2" borderId="0" xfId="6" applyFont="1" applyFill="1" applyAlignment="1">
      <alignment horizontal="center"/>
    </xf>
    <xf numFmtId="0" fontId="4" fillId="0" borderId="0" xfId="6" applyFont="1" applyFill="1"/>
    <xf numFmtId="4" fontId="10" fillId="0" borderId="1" xfId="0" applyNumberFormat="1" applyFont="1" applyFill="1" applyBorder="1" applyAlignment="1">
      <alignment horizontal="center" vertical="center" wrapText="1"/>
    </xf>
    <xf numFmtId="4" fontId="10" fillId="0" borderId="2" xfId="6" applyNumberFormat="1" applyFont="1" applyFill="1" applyBorder="1" applyAlignment="1">
      <alignment horizontal="center" vertical="center" wrapText="1"/>
    </xf>
    <xf numFmtId="4" fontId="10" fillId="0" borderId="1" xfId="6" applyNumberFormat="1" applyFont="1" applyFill="1" applyBorder="1" applyAlignment="1">
      <alignment horizontal="center" vertical="center" wrapText="1"/>
    </xf>
    <xf numFmtId="4" fontId="8" fillId="0" borderId="1" xfId="6" applyNumberFormat="1" applyFont="1" applyFill="1" applyBorder="1" applyAlignment="1">
      <alignment horizontal="right" vertical="center" wrapText="1"/>
    </xf>
    <xf numFmtId="0" fontId="11" fillId="0" borderId="1" xfId="6" applyFont="1" applyFill="1" applyBorder="1" applyAlignment="1">
      <alignment horizontal="center" vertical="center" wrapText="1"/>
    </xf>
    <xf numFmtId="4" fontId="10" fillId="0" borderId="1" xfId="6" applyNumberFormat="1" applyFont="1" applyFill="1" applyBorder="1" applyAlignment="1">
      <alignment horizontal="center" vertical="center"/>
    </xf>
    <xf numFmtId="0" fontId="11" fillId="0" borderId="1" xfId="6" applyFont="1" applyFill="1" applyBorder="1" applyAlignment="1">
      <alignment horizontal="center" vertical="center" wrapText="1"/>
    </xf>
    <xf numFmtId="4" fontId="16" fillId="0" borderId="1" xfId="6" applyNumberFormat="1" applyFont="1" applyFill="1" applyBorder="1" applyAlignment="1">
      <alignment vertical="top" wrapText="1"/>
    </xf>
    <xf numFmtId="0" fontId="10" fillId="0" borderId="0" xfId="6" applyFont="1" applyFill="1" applyAlignment="1">
      <alignment horizontal="center"/>
    </xf>
    <xf numFmtId="0" fontId="10" fillId="0" borderId="0" xfId="6" applyFont="1" applyFill="1"/>
    <xf numFmtId="0" fontId="14" fillId="0" borderId="5" xfId="6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right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0" fontId="14" fillId="0" borderId="0" xfId="6" applyFont="1" applyBorder="1" applyAlignment="1">
      <alignment horizontal="center" vertical="center"/>
    </xf>
    <xf numFmtId="0" fontId="14" fillId="2" borderId="0" xfId="6" applyFont="1" applyFill="1" applyBorder="1" applyAlignment="1">
      <alignment horizontal="center" vertical="center"/>
    </xf>
    <xf numFmtId="0" fontId="14" fillId="0" borderId="0" xfId="6" applyFont="1"/>
    <xf numFmtId="0" fontId="10" fillId="0" borderId="1" xfId="6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vertical="center" wrapText="1"/>
    </xf>
    <xf numFmtId="0" fontId="10" fillId="0" borderId="1" xfId="6" applyFont="1" applyFill="1" applyBorder="1" applyAlignment="1">
      <alignment horizontal="center" vertical="center" wrapText="1"/>
    </xf>
    <xf numFmtId="0" fontId="12" fillId="0" borderId="0" xfId="6" applyFont="1" applyFill="1" applyAlignment="1">
      <alignment horizontal="center" vertical="center" wrapText="1"/>
    </xf>
    <xf numFmtId="0" fontId="12" fillId="0" borderId="3" xfId="6" applyFont="1" applyFill="1" applyBorder="1" applyAlignment="1">
      <alignment horizontal="center" vertical="center" wrapText="1"/>
    </xf>
    <xf numFmtId="0" fontId="12" fillId="0" borderId="4" xfId="6" applyFont="1" applyFill="1" applyBorder="1" applyAlignment="1">
      <alignment horizontal="center" vertical="center" wrapText="1"/>
    </xf>
    <xf numFmtId="0" fontId="6" fillId="0" borderId="0" xfId="6" applyFont="1" applyFill="1" applyAlignment="1">
      <alignment horizontal="center" vertical="top" wrapText="1"/>
    </xf>
    <xf numFmtId="0" fontId="10" fillId="0" borderId="0" xfId="6" applyFont="1" applyFill="1" applyAlignment="1">
      <alignment horizontal="left" vertical="top" wrapText="1"/>
    </xf>
    <xf numFmtId="0" fontId="7" fillId="0" borderId="0" xfId="6" applyFont="1" applyFill="1" applyAlignment="1">
      <alignment horizontal="left" vertical="top" wrapText="1"/>
    </xf>
    <xf numFmtId="0" fontId="11" fillId="0" borderId="0" xfId="6" applyFont="1" applyFill="1" applyBorder="1" applyAlignment="1">
      <alignment vertical="center" wrapText="1"/>
    </xf>
    <xf numFmtId="0" fontId="11" fillId="0" borderId="1" xfId="6" applyFont="1" applyFill="1" applyBorder="1" applyAlignment="1">
      <alignment horizontal="center" vertical="center" wrapText="1"/>
    </xf>
    <xf numFmtId="0" fontId="8" fillId="0" borderId="1" xfId="6" applyFont="1" applyFill="1" applyBorder="1" applyAlignment="1">
      <alignment horizontal="center" vertical="center" wrapText="1"/>
    </xf>
    <xf numFmtId="0" fontId="12" fillId="0" borderId="1" xfId="6" applyFont="1" applyFill="1" applyBorder="1" applyAlignment="1">
      <alignment horizontal="center" vertical="center" wrapText="1"/>
    </xf>
    <xf numFmtId="4" fontId="10" fillId="0" borderId="5" xfId="6" applyNumberFormat="1" applyFont="1" applyFill="1" applyBorder="1" applyAlignment="1">
      <alignment horizontal="center" vertical="center" wrapText="1"/>
    </xf>
    <xf numFmtId="4" fontId="10" fillId="0" borderId="2" xfId="6" applyNumberFormat="1" applyFont="1" applyFill="1" applyBorder="1" applyAlignment="1">
      <alignment horizontal="center" vertical="center" wrapText="1"/>
    </xf>
    <xf numFmtId="4" fontId="10" fillId="0" borderId="6" xfId="6" applyNumberFormat="1" applyFont="1" applyFill="1" applyBorder="1" applyAlignment="1">
      <alignment horizontal="center" vertical="center" wrapText="1"/>
    </xf>
    <xf numFmtId="0" fontId="8" fillId="0" borderId="5" xfId="6" applyFont="1" applyFill="1" applyBorder="1" applyAlignment="1">
      <alignment horizontal="center" vertical="center" wrapText="1"/>
    </xf>
    <xf numFmtId="0" fontId="8" fillId="0" borderId="2" xfId="6" applyFont="1" applyFill="1" applyBorder="1" applyAlignment="1">
      <alignment horizontal="center" vertical="center" wrapText="1"/>
    </xf>
    <xf numFmtId="0" fontId="8" fillId="0" borderId="6" xfId="6" applyFont="1" applyFill="1" applyBorder="1" applyAlignment="1">
      <alignment horizontal="center" vertical="center" wrapText="1"/>
    </xf>
    <xf numFmtId="0" fontId="7" fillId="0" borderId="0" xfId="6" applyFont="1" applyFill="1" applyAlignment="1">
      <alignment horizontal="center"/>
    </xf>
    <xf numFmtId="0" fontId="0" fillId="0" borderId="0" xfId="0" applyAlignment="1">
      <alignment horizontal="center"/>
    </xf>
    <xf numFmtId="0" fontId="6" fillId="0" borderId="0" xfId="6" applyFont="1" applyFill="1" applyAlignment="1">
      <alignment horizontal="center" vertical="center"/>
    </xf>
    <xf numFmtId="0" fontId="7" fillId="0" borderId="0" xfId="6" applyFont="1" applyFill="1" applyAlignment="1">
      <alignment horizontal="center" vertical="top" wrapText="1" shrinkToFit="1"/>
    </xf>
    <xf numFmtId="0" fontId="7" fillId="0" borderId="0" xfId="6" applyFont="1" applyFill="1" applyAlignment="1">
      <alignment horizontal="center" vertical="top" wrapText="1"/>
    </xf>
    <xf numFmtId="0" fontId="10" fillId="0" borderId="0" xfId="6" applyFont="1" applyFill="1" applyAlignment="1">
      <alignment horizontal="left" wrapText="1"/>
    </xf>
    <xf numFmtId="0" fontId="7" fillId="0" borderId="1" xfId="6" applyFont="1" applyFill="1" applyBorder="1" applyAlignment="1">
      <alignment horizontal="center" vertical="center" wrapText="1"/>
    </xf>
    <xf numFmtId="0" fontId="7" fillId="0" borderId="1" xfId="6" applyFont="1" applyFill="1" applyBorder="1" applyAlignment="1">
      <alignment horizontal="center" vertical="center"/>
    </xf>
    <xf numFmtId="0" fontId="8" fillId="0" borderId="0" xfId="6" applyFont="1" applyFill="1" applyAlignment="1">
      <alignment horizontal="center" vertical="center" wrapText="1"/>
    </xf>
    <xf numFmtId="0" fontId="6" fillId="0" borderId="0" xfId="6" applyFont="1" applyFill="1" applyAlignment="1">
      <alignment horizontal="center" vertical="center" wrapText="1"/>
    </xf>
    <xf numFmtId="0" fontId="8" fillId="0" borderId="5" xfId="6" applyFont="1" applyFill="1" applyBorder="1" applyAlignment="1">
      <alignment horizontal="right" vertical="center" wrapText="1"/>
    </xf>
    <xf numFmtId="0" fontId="0" fillId="0" borderId="2" xfId="0" applyBorder="1" applyAlignment="1">
      <alignment horizontal="right" vertical="center" wrapText="1"/>
    </xf>
    <xf numFmtId="0" fontId="0" fillId="0" borderId="6" xfId="0" applyBorder="1" applyAlignment="1">
      <alignment horizontal="right" vertical="center" wrapText="1"/>
    </xf>
    <xf numFmtId="0" fontId="12" fillId="2" borderId="1" xfId="6" applyFont="1" applyFill="1" applyBorder="1" applyAlignment="1">
      <alignment horizontal="center" vertical="top" wrapText="1"/>
    </xf>
    <xf numFmtId="4" fontId="11" fillId="2" borderId="1" xfId="6" applyNumberFormat="1" applyFont="1" applyFill="1" applyBorder="1" applyAlignment="1">
      <alignment horizontal="center" vertical="center" wrapText="1"/>
    </xf>
    <xf numFmtId="4" fontId="15" fillId="2" borderId="1" xfId="0" applyNumberFormat="1" applyFont="1" applyFill="1" applyBorder="1" applyAlignment="1">
      <alignment horizontal="center" vertical="center" wrapText="1"/>
    </xf>
  </cellXfs>
  <cellStyles count="8">
    <cellStyle name="Обычный" xfId="0" builtinId="0"/>
    <cellStyle name="Обычный 2" xfId="3" xr:uid="{00000000-0005-0000-0000-000001000000}"/>
    <cellStyle name="Обычный 3" xfId="1" xr:uid="{00000000-0005-0000-0000-000002000000}"/>
    <cellStyle name="Обычный 4" xfId="5" xr:uid="{00000000-0005-0000-0000-000003000000}"/>
    <cellStyle name="Обычный 5" xfId="6" xr:uid="{00000000-0005-0000-0000-000004000000}"/>
    <cellStyle name="Финансовый 2" xfId="4" xr:uid="{00000000-0005-0000-0000-000005000000}"/>
    <cellStyle name="Финансовый 3" xfId="2" xr:uid="{00000000-0005-0000-0000-000006000000}"/>
    <cellStyle name="Финансовый 4" xfId="7" xr:uid="{00000000-0005-0000-0000-000007000000}"/>
  </cellStyles>
  <dxfs count="2">
    <dxf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47625</xdr:colOff>
      <xdr:row>10</xdr:row>
      <xdr:rowOff>695325</xdr:rowOff>
    </xdr:from>
    <xdr:to>
      <xdr:col>11</xdr:col>
      <xdr:colOff>904875</xdr:colOff>
      <xdr:row>10</xdr:row>
      <xdr:rowOff>1123950</xdr:rowOff>
    </xdr:to>
    <xdr:pic>
      <xdr:nvPicPr>
        <xdr:cNvPr id="3" name="Picture 2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734800" y="5705475"/>
          <a:ext cx="857250" cy="428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47625</xdr:colOff>
      <xdr:row>10</xdr:row>
      <xdr:rowOff>819150</xdr:rowOff>
    </xdr:from>
    <xdr:to>
      <xdr:col>12</xdr:col>
      <xdr:colOff>704850</xdr:colOff>
      <xdr:row>10</xdr:row>
      <xdr:rowOff>1162050</xdr:rowOff>
    </xdr:to>
    <xdr:pic>
      <xdr:nvPicPr>
        <xdr:cNvPr id="4" name="Picture 19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306050" y="5448300"/>
          <a:ext cx="6572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190500</xdr:colOff>
      <xdr:row>10</xdr:row>
      <xdr:rowOff>133350</xdr:rowOff>
    </xdr:from>
    <xdr:to>
      <xdr:col>5</xdr:col>
      <xdr:colOff>704850</xdr:colOff>
      <xdr:row>10</xdr:row>
      <xdr:rowOff>600075</xdr:rowOff>
    </xdr:to>
    <xdr:pic>
      <xdr:nvPicPr>
        <xdr:cNvPr id="5" name="Рисунок 13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 l="68182" t="17999" b="24001"/>
        <a:stretch>
          <a:fillRect/>
        </a:stretch>
      </xdr:blipFill>
      <xdr:spPr bwMode="auto">
        <a:xfrm>
          <a:off x="6353175" y="4514850"/>
          <a:ext cx="514350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41"/>
  <sheetViews>
    <sheetView tabSelected="1" view="pageBreakPreview" zoomScaleNormal="100" zoomScaleSheetLayoutView="100" workbookViewId="0">
      <selection activeCell="E15" sqref="E15"/>
    </sheetView>
  </sheetViews>
  <sheetFormatPr defaultColWidth="7.5703125" defaultRowHeight="15" x14ac:dyDescent="0.25"/>
  <cols>
    <col min="1" max="1" width="5" style="2" customWidth="1"/>
    <col min="2" max="2" width="44.140625" style="2" customWidth="1"/>
    <col min="3" max="3" width="16.7109375" style="2" customWidth="1"/>
    <col min="4" max="4" width="17.28515625" style="2" customWidth="1"/>
    <col min="5" max="5" width="16.28515625" style="2" customWidth="1"/>
    <col min="6" max="6" width="12.7109375" style="3" customWidth="1"/>
    <col min="7" max="7" width="9.42578125" style="2" customWidth="1"/>
    <col min="8" max="8" width="9.28515625" style="2" customWidth="1"/>
    <col min="9" max="9" width="11.28515625" style="2" customWidth="1"/>
    <col min="10" max="10" width="17.7109375" style="29" customWidth="1"/>
    <col min="11" max="11" width="15.42578125" style="2" customWidth="1"/>
    <col min="12" max="12" width="14.85546875" style="2" customWidth="1"/>
    <col min="13" max="13" width="14.5703125" style="2" customWidth="1"/>
    <col min="14" max="14" width="16.28515625" style="1" customWidth="1"/>
    <col min="15" max="15" width="13.7109375" style="2" customWidth="1"/>
    <col min="16" max="16" width="7.5703125" style="13"/>
    <col min="17" max="16384" width="7.5703125" style="2"/>
  </cols>
  <sheetData>
    <row r="1" spans="1:17" x14ac:dyDescent="0.25">
      <c r="J1" s="2"/>
    </row>
    <row r="2" spans="1:17" x14ac:dyDescent="0.25">
      <c r="J2" s="2"/>
      <c r="M2" s="65" t="s">
        <v>18</v>
      </c>
      <c r="N2" s="66"/>
      <c r="O2" s="66"/>
      <c r="P2" s="66"/>
    </row>
    <row r="3" spans="1:17" ht="17.25" customHeight="1" x14ac:dyDescent="0.25">
      <c r="A3" s="74" t="s">
        <v>14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6"/>
    </row>
    <row r="4" spans="1:17" ht="22.5" customHeight="1" x14ac:dyDescent="0.25">
      <c r="A4" s="49" t="s">
        <v>24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5"/>
    </row>
    <row r="5" spans="1:17" ht="18.75" customHeight="1" x14ac:dyDescent="0.25">
      <c r="A5" s="73" t="s">
        <v>0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5"/>
    </row>
    <row r="6" spans="1:17" ht="15.75" customHeight="1" x14ac:dyDescent="0.25">
      <c r="A6" s="52" t="s">
        <v>1</v>
      </c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</row>
    <row r="7" spans="1:17" ht="94.5" customHeight="1" x14ac:dyDescent="0.25">
      <c r="A7" s="1"/>
      <c r="B7" s="53" t="s">
        <v>25</v>
      </c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</row>
    <row r="8" spans="1:17" ht="108" hidden="1" customHeight="1" x14ac:dyDescent="0.25">
      <c r="A8" s="1"/>
      <c r="B8" s="54"/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</row>
    <row r="9" spans="1:17" ht="10.5" customHeight="1" x14ac:dyDescent="0.25">
      <c r="A9" s="7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</row>
    <row r="10" spans="1:17" ht="40.5" customHeight="1" x14ac:dyDescent="0.25">
      <c r="A10" s="56" t="s">
        <v>2</v>
      </c>
      <c r="B10" s="57" t="s">
        <v>3</v>
      </c>
      <c r="C10" s="57" t="s">
        <v>4</v>
      </c>
      <c r="D10" s="57"/>
      <c r="E10" s="57"/>
      <c r="F10" s="57"/>
      <c r="G10" s="57" t="s">
        <v>12</v>
      </c>
      <c r="H10" s="57" t="s">
        <v>11</v>
      </c>
      <c r="I10" s="58" t="s">
        <v>27</v>
      </c>
      <c r="J10" s="50" t="s">
        <v>28</v>
      </c>
      <c r="K10" s="56" t="s">
        <v>21</v>
      </c>
      <c r="L10" s="56"/>
      <c r="M10" s="56"/>
      <c r="N10" s="71" t="s">
        <v>13</v>
      </c>
      <c r="O10" s="71" t="s">
        <v>10</v>
      </c>
    </row>
    <row r="11" spans="1:17" s="39" customFormat="1" ht="124.5" customHeight="1" x14ac:dyDescent="0.25">
      <c r="A11" s="56"/>
      <c r="B11" s="57"/>
      <c r="C11" s="78" t="s">
        <v>37</v>
      </c>
      <c r="D11" s="78" t="s">
        <v>35</v>
      </c>
      <c r="E11" s="78" t="s">
        <v>36</v>
      </c>
      <c r="F11" s="37"/>
      <c r="G11" s="57"/>
      <c r="H11" s="57"/>
      <c r="I11" s="58"/>
      <c r="J11" s="51"/>
      <c r="K11" s="24" t="s">
        <v>5</v>
      </c>
      <c r="L11" s="24" t="s">
        <v>6</v>
      </c>
      <c r="M11" s="24" t="s">
        <v>26</v>
      </c>
      <c r="N11" s="71"/>
      <c r="O11" s="72"/>
      <c r="P11" s="38"/>
    </row>
    <row r="12" spans="1:17" ht="15.75" customHeight="1" x14ac:dyDescent="0.25">
      <c r="A12" s="9">
        <v>1</v>
      </c>
      <c r="B12" s="9">
        <v>2</v>
      </c>
      <c r="C12" s="9">
        <v>3</v>
      </c>
      <c r="D12" s="9">
        <v>4</v>
      </c>
      <c r="E12" s="9">
        <v>5</v>
      </c>
      <c r="F12" s="4">
        <v>6</v>
      </c>
      <c r="G12" s="9">
        <v>7</v>
      </c>
      <c r="H12" s="9">
        <v>8</v>
      </c>
      <c r="I12" s="9">
        <v>9</v>
      </c>
      <c r="J12" s="25">
        <v>10</v>
      </c>
      <c r="K12" s="9">
        <v>11</v>
      </c>
      <c r="L12" s="9">
        <v>12</v>
      </c>
      <c r="M12" s="9">
        <v>13</v>
      </c>
      <c r="N12" s="9">
        <v>14</v>
      </c>
      <c r="O12" s="9">
        <v>15</v>
      </c>
    </row>
    <row r="13" spans="1:17" ht="114" customHeight="1" x14ac:dyDescent="0.25">
      <c r="A13" s="16">
        <v>1</v>
      </c>
      <c r="B13" s="46" t="s">
        <v>31</v>
      </c>
      <c r="C13" s="79">
        <v>3700</v>
      </c>
      <c r="D13" s="79">
        <v>3600</v>
      </c>
      <c r="E13" s="11">
        <v>3500</v>
      </c>
      <c r="F13" s="11">
        <f>SUM(C13:E13)</f>
        <v>10800</v>
      </c>
      <c r="G13" s="48" t="s">
        <v>30</v>
      </c>
      <c r="H13" s="8">
        <v>10</v>
      </c>
      <c r="I13" s="8">
        <v>3</v>
      </c>
      <c r="J13" s="31">
        <f>E13*H13</f>
        <v>35000</v>
      </c>
      <c r="K13" s="11">
        <f>ROUND(F13/3,2)</f>
        <v>3600</v>
      </c>
      <c r="L13" s="14">
        <f>ROUND(_xlfn.STDEV.S(C13:E13),2)</f>
        <v>100</v>
      </c>
      <c r="M13" s="15">
        <f>L13/K13</f>
        <v>2.7777777777777776E-2</v>
      </c>
      <c r="N13" s="10" t="s">
        <v>29</v>
      </c>
      <c r="O13" s="36"/>
    </row>
    <row r="14" spans="1:17" ht="126.75" customHeight="1" x14ac:dyDescent="0.25">
      <c r="A14" s="17">
        <v>2</v>
      </c>
      <c r="B14" s="46" t="s">
        <v>32</v>
      </c>
      <c r="C14" s="79">
        <v>9900</v>
      </c>
      <c r="D14" s="79">
        <v>9800</v>
      </c>
      <c r="E14" s="11">
        <v>9700</v>
      </c>
      <c r="F14" s="11">
        <f>SUM(C14:E14)</f>
        <v>29400</v>
      </c>
      <c r="G14" s="48" t="s">
        <v>30</v>
      </c>
      <c r="H14" s="19">
        <v>10</v>
      </c>
      <c r="I14" s="19">
        <v>3</v>
      </c>
      <c r="J14" s="32">
        <f>E14*H14</f>
        <v>97000</v>
      </c>
      <c r="K14" s="11">
        <f t="shared" ref="K14" si="0">ROUND(F14/3,2)</f>
        <v>9800</v>
      </c>
      <c r="L14" s="32">
        <f>ROUND(_xlfn.STDEV.S(C14:E14),2)</f>
        <v>100</v>
      </c>
      <c r="M14" s="15">
        <f t="shared" ref="M14:M15" si="1">L14/K14</f>
        <v>1.020408163265306E-2</v>
      </c>
      <c r="N14" s="10" t="s">
        <v>29</v>
      </c>
      <c r="O14" s="36"/>
    </row>
    <row r="15" spans="1:17" s="23" customFormat="1" ht="75" customHeight="1" x14ac:dyDescent="0.2">
      <c r="A15" s="20">
        <v>3</v>
      </c>
      <c r="B15" s="47" t="s">
        <v>33</v>
      </c>
      <c r="C15" s="80">
        <v>3700</v>
      </c>
      <c r="D15" s="80">
        <v>3600</v>
      </c>
      <c r="E15" s="30">
        <v>3500</v>
      </c>
      <c r="F15" s="11">
        <f>SUM(C15:E15)</f>
        <v>10800</v>
      </c>
      <c r="G15" s="48" t="s">
        <v>30</v>
      </c>
      <c r="H15" s="19">
        <v>1</v>
      </c>
      <c r="I15" s="19">
        <v>3</v>
      </c>
      <c r="J15" s="35">
        <f>E15*H15</f>
        <v>3500</v>
      </c>
      <c r="K15" s="11">
        <f>ROUND(F15/3,2)</f>
        <v>3600</v>
      </c>
      <c r="L15" s="14">
        <f>ROUND(_xlfn.STDEV.S(C15:E15),2)</f>
        <v>100</v>
      </c>
      <c r="M15" s="15">
        <f t="shared" si="1"/>
        <v>2.7777777777777776E-2</v>
      </c>
      <c r="N15" s="10" t="s">
        <v>29</v>
      </c>
      <c r="O15" s="36"/>
      <c r="P15" s="21"/>
      <c r="Q15" s="22"/>
    </row>
    <row r="16" spans="1:17" s="23" customFormat="1" ht="135" customHeight="1" x14ac:dyDescent="0.2">
      <c r="A16" s="20">
        <v>4</v>
      </c>
      <c r="B16" s="47" t="s">
        <v>34</v>
      </c>
      <c r="C16" s="80">
        <v>10700</v>
      </c>
      <c r="D16" s="79">
        <v>10600</v>
      </c>
      <c r="E16" s="30">
        <v>10500</v>
      </c>
      <c r="F16" s="11">
        <f>SUM(C16:E16)</f>
        <v>31800</v>
      </c>
      <c r="G16" s="48" t="s">
        <v>30</v>
      </c>
      <c r="H16" s="34">
        <v>1</v>
      </c>
      <c r="I16" s="34">
        <v>3</v>
      </c>
      <c r="J16" s="35">
        <f>E16*H16</f>
        <v>10500</v>
      </c>
      <c r="K16" s="11">
        <f>ROUND(F16/3,2)</f>
        <v>10600</v>
      </c>
      <c r="L16" s="14">
        <f>ROUND(_xlfn.STDEV.S(C16:E16),2)</f>
        <v>100</v>
      </c>
      <c r="M16" s="15">
        <f t="shared" ref="M16" si="2">L16/K16</f>
        <v>9.433962264150943E-3</v>
      </c>
      <c r="N16" s="10" t="s">
        <v>29</v>
      </c>
      <c r="O16" s="36"/>
      <c r="P16" s="21"/>
      <c r="Q16" s="22"/>
    </row>
    <row r="17" spans="1:17" s="45" customFormat="1" ht="21" customHeight="1" x14ac:dyDescent="0.2">
      <c r="A17" s="40"/>
      <c r="B17" s="41" t="s">
        <v>23</v>
      </c>
      <c r="C17" s="42">
        <f>C13*$H$13+C14*$H$14+C15*$H$15+C16*$H$16</f>
        <v>150400</v>
      </c>
      <c r="D17" s="42">
        <f t="shared" ref="D17:E17" si="3">D13*$H$13+D14*$H$14+D15*$H$15+D16*$H$16</f>
        <v>148200</v>
      </c>
      <c r="E17" s="42">
        <f t="shared" si="3"/>
        <v>146000</v>
      </c>
      <c r="F17" s="59"/>
      <c r="G17" s="60"/>
      <c r="H17" s="60"/>
      <c r="I17" s="60"/>
      <c r="J17" s="60"/>
      <c r="K17" s="60"/>
      <c r="L17" s="60"/>
      <c r="M17" s="60"/>
      <c r="N17" s="60"/>
      <c r="O17" s="61"/>
      <c r="P17" s="43"/>
      <c r="Q17" s="44"/>
    </row>
    <row r="18" spans="1:17" ht="18.75" customHeight="1" x14ac:dyDescent="0.25">
      <c r="A18" s="75" t="s">
        <v>19</v>
      </c>
      <c r="B18" s="76"/>
      <c r="C18" s="76"/>
      <c r="D18" s="76"/>
      <c r="E18" s="76"/>
      <c r="F18" s="76"/>
      <c r="G18" s="76"/>
      <c r="H18" s="76"/>
      <c r="I18" s="77"/>
      <c r="J18" s="33">
        <f>SUM(J13:J16)</f>
        <v>146000</v>
      </c>
      <c r="K18" s="62"/>
      <c r="L18" s="63"/>
      <c r="M18" s="63"/>
      <c r="N18" s="63"/>
      <c r="O18" s="64"/>
    </row>
    <row r="19" spans="1:17" ht="12.75" customHeight="1" x14ac:dyDescent="0.25">
      <c r="J19" s="26"/>
    </row>
    <row r="20" spans="1:17" ht="18.75" customHeight="1" x14ac:dyDescent="0.25">
      <c r="A20" s="70" t="s">
        <v>20</v>
      </c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</row>
    <row r="21" spans="1:17" ht="11.25" customHeight="1" x14ac:dyDescent="0.25">
      <c r="J21" s="26"/>
    </row>
    <row r="22" spans="1:17" ht="9" customHeight="1" x14ac:dyDescent="0.25">
      <c r="A22" s="12"/>
      <c r="B22" s="12"/>
      <c r="C22" s="12"/>
      <c r="D22" s="12"/>
      <c r="E22" s="12"/>
      <c r="J22" s="27"/>
    </row>
    <row r="23" spans="1:17" ht="36" customHeight="1" x14ac:dyDescent="0.25">
      <c r="A23" s="67" t="s">
        <v>7</v>
      </c>
      <c r="B23" s="67"/>
      <c r="C23" s="69" t="s">
        <v>22</v>
      </c>
      <c r="D23" s="69"/>
      <c r="E23" s="69"/>
      <c r="F23" s="67" t="s">
        <v>8</v>
      </c>
      <c r="G23" s="67"/>
      <c r="H23" s="67"/>
      <c r="I23" s="67"/>
      <c r="J23" s="28"/>
      <c r="K23" s="18" t="s">
        <v>17</v>
      </c>
    </row>
    <row r="24" spans="1:17" ht="57.75" customHeight="1" x14ac:dyDescent="0.25">
      <c r="A24" s="67" t="s">
        <v>9</v>
      </c>
      <c r="B24" s="67"/>
      <c r="C24" s="68" t="s">
        <v>15</v>
      </c>
      <c r="D24" s="68"/>
      <c r="E24" s="68"/>
      <c r="F24" s="67" t="s">
        <v>8</v>
      </c>
      <c r="G24" s="67"/>
      <c r="H24" s="67"/>
      <c r="I24" s="67"/>
      <c r="J24" s="27"/>
      <c r="K24" s="18" t="s">
        <v>16</v>
      </c>
    </row>
    <row r="25" spans="1:17" x14ac:dyDescent="0.25">
      <c r="J25" s="26"/>
    </row>
    <row r="26" spans="1:17" x14ac:dyDescent="0.25">
      <c r="J26" s="26"/>
    </row>
    <row r="27" spans="1:17" x14ac:dyDescent="0.25">
      <c r="J27" s="26"/>
    </row>
    <row r="28" spans="1:17" x14ac:dyDescent="0.25">
      <c r="J28" s="26"/>
    </row>
    <row r="29" spans="1:17" x14ac:dyDescent="0.25">
      <c r="J29" s="26"/>
    </row>
    <row r="30" spans="1:17" x14ac:dyDescent="0.25">
      <c r="J30" s="26"/>
    </row>
    <row r="31" spans="1:17" x14ac:dyDescent="0.25">
      <c r="J31" s="26"/>
    </row>
    <row r="32" spans="1:17" x14ac:dyDescent="0.25">
      <c r="J32" s="26"/>
    </row>
    <row r="33" spans="10:10" x14ac:dyDescent="0.25">
      <c r="J33" s="26"/>
    </row>
    <row r="34" spans="10:10" x14ac:dyDescent="0.25">
      <c r="J34" s="26"/>
    </row>
    <row r="35" spans="10:10" x14ac:dyDescent="0.25">
      <c r="J35" s="26"/>
    </row>
    <row r="36" spans="10:10" x14ac:dyDescent="0.25">
      <c r="J36" s="26"/>
    </row>
    <row r="37" spans="10:10" x14ac:dyDescent="0.25">
      <c r="J37" s="26"/>
    </row>
    <row r="38" spans="10:10" x14ac:dyDescent="0.25">
      <c r="J38" s="26"/>
    </row>
    <row r="39" spans="10:10" x14ac:dyDescent="0.25">
      <c r="J39" s="26"/>
    </row>
    <row r="40" spans="10:10" x14ac:dyDescent="0.25">
      <c r="J40" s="26"/>
    </row>
    <row r="41" spans="10:10" x14ac:dyDescent="0.25">
      <c r="J41" s="26"/>
    </row>
  </sheetData>
  <mergeCells count="28">
    <mergeCell ref="F17:O17"/>
    <mergeCell ref="K18:O18"/>
    <mergeCell ref="M2:P2"/>
    <mergeCell ref="A24:B24"/>
    <mergeCell ref="C24:E24"/>
    <mergeCell ref="F24:I24"/>
    <mergeCell ref="A23:B23"/>
    <mergeCell ref="C23:E23"/>
    <mergeCell ref="F23:I23"/>
    <mergeCell ref="G10:G11"/>
    <mergeCell ref="A20:M20"/>
    <mergeCell ref="N10:N11"/>
    <mergeCell ref="O10:O11"/>
    <mergeCell ref="A5:M5"/>
    <mergeCell ref="A3:M3"/>
    <mergeCell ref="A18:I18"/>
    <mergeCell ref="A4:M4"/>
    <mergeCell ref="J10:J11"/>
    <mergeCell ref="A6:M6"/>
    <mergeCell ref="B7:M7"/>
    <mergeCell ref="B8:M8"/>
    <mergeCell ref="B9:M9"/>
    <mergeCell ref="K10:M10"/>
    <mergeCell ref="A10:A11"/>
    <mergeCell ref="B10:B11"/>
    <mergeCell ref="C10:F10"/>
    <mergeCell ref="H10:H11"/>
    <mergeCell ref="I10:I11"/>
  </mergeCells>
  <phoneticPr fontId="9" type="noConversion"/>
  <conditionalFormatting sqref="Q15 Q17">
    <cfRule type="cellIs" dxfId="1" priority="2" operator="greaterThan">
      <formula>33</formula>
    </cfRule>
  </conditionalFormatting>
  <conditionalFormatting sqref="Q16">
    <cfRule type="cellIs" dxfId="0" priority="1" operator="greaterThan">
      <formula>33</formula>
    </cfRule>
  </conditionalFormatting>
  <pageMargins left="0.70866141732283472" right="0.70866141732283472" top="0.74803149606299213" bottom="0.74803149606299213" header="0.31496062992125984" footer="0.31496062992125984"/>
  <pageSetup paperSize="9" scale="55" fitToHeight="0" orientation="landscape" r:id="rId1"/>
  <rowBreaks count="1" manualBreakCount="1">
    <brk id="19" max="1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5</vt:i4>
      </vt:variant>
    </vt:vector>
  </HeadingPairs>
  <TitlesOfParts>
    <vt:vector size="6" baseType="lpstr">
      <vt:lpstr>Обосн.НМЦК от 100т.р.(к сл.зап)</vt:lpstr>
      <vt:lpstr>'Обосн.НМЦК от 100т.р.(к сл.зап)'!_Hlk80265529</vt:lpstr>
      <vt:lpstr>'Обосн.НМЦК от 100т.р.(к сл.зап)'!_Hlk80265764</vt:lpstr>
      <vt:lpstr>'Обосн.НМЦК от 100т.р.(к сл.зап)'!_Hlk80265796</vt:lpstr>
      <vt:lpstr>'Обосн.НМЦК от 100т.р.(к сл.зап)'!_Hlk80267400</vt:lpstr>
      <vt:lpstr>'Обосн.НМЦК от 100т.р.(к сл.зап)'!Область_печати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 Рудь</dc:creator>
  <cp:lastModifiedBy>Сморыго Наталья Сергеевна</cp:lastModifiedBy>
  <cp:lastPrinted>2026-06-10T05:51:24Z</cp:lastPrinted>
  <dcterms:created xsi:type="dcterms:W3CDTF">2016-05-13T09:47:52Z</dcterms:created>
  <dcterms:modified xsi:type="dcterms:W3CDTF">2026-06-29T07:02:24Z</dcterms:modified>
</cp:coreProperties>
</file>