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Заявки\2026\Электронный магазин\Анализ воды\"/>
    </mc:Choice>
  </mc:AlternateContent>
  <bookViews>
    <workbookView xWindow="0" yWindow="0" windowWidth="10125" windowHeight="5310"/>
  </bookViews>
  <sheets>
    <sheet name="НМЦК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1" i="1"/>
  <c r="K12" i="1"/>
  <c r="I12" i="1" l="1"/>
  <c r="K10" i="1" l="1"/>
  <c r="K13" i="1" s="1"/>
  <c r="H12" i="1"/>
  <c r="I11" i="1"/>
  <c r="H11" i="1"/>
  <c r="I10" i="1"/>
  <c r="H10" i="1"/>
  <c r="H7" i="1"/>
  <c r="H8" i="1"/>
  <c r="H9" i="1"/>
  <c r="J12" i="1" l="1"/>
  <c r="J11" i="1"/>
  <c r="J10" i="1"/>
  <c r="I7" i="1"/>
  <c r="I8" i="1"/>
  <c r="I9" i="1"/>
  <c r="H6" i="1"/>
  <c r="I6" i="1"/>
  <c r="J9" i="1" l="1"/>
  <c r="J8" i="1"/>
  <c r="J7" i="1"/>
  <c r="J6" i="1"/>
</calcChain>
</file>

<file path=xl/sharedStrings.xml><?xml version="1.0" encoding="utf-8"?>
<sst xmlns="http://schemas.openxmlformats.org/spreadsheetml/2006/main" count="36" uniqueCount="30">
  <si>
    <t>№ п/п</t>
  </si>
  <si>
    <t>Наименование товара</t>
  </si>
  <si>
    <t>Кол-во</t>
  </si>
  <si>
    <t>НМЦК с 
НДС, рублей
****</t>
  </si>
  <si>
    <t>Цена единицы 
товара с НДС, руб.</t>
  </si>
  <si>
    <t>коэффициент
вариации***</t>
  </si>
  <si>
    <t>среднеарифметическое значение*</t>
  </si>
  <si>
    <t>Итого:</t>
  </si>
  <si>
    <t xml:space="preserve">*&lt;ц&gt; - средняя арифметическая величина цены единицы товара, работы, услуги.
Начальная (максимальная) цена контракта определена и обоснована Заказчиком посредством применения метода сопоставимых рыночных цен (анализ рынка) с учетом положений Приказа Минэкономразвития России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исполнителем).
В целях определения однородной совокупности значений выявленных цен, используемых в расчете НМЦК, определен коэффициент вариации:
</t>
  </si>
  <si>
    <t xml:space="preserve">Коэффициент вариации цены согласно расчетам, приведенным в таблице, не превышает 33 %, товар принято считать однородным, проведение дополнительного исследования не требуется.
Согласно пункту 3.21 части III Методических рекомендаций НМЦК методом сопоставимых рыночных цен (анализа рынка) определяется 
по следующей формуле:
</t>
  </si>
  <si>
    <t>****</t>
  </si>
  <si>
    <t xml:space="preserve">                                           ; где: σ – среднее квадратичное отклонение; цi – цена единицы товара, работы, услуги, указанная в источнике с номером i.</t>
  </si>
  <si>
    <t xml:space="preserve">                                   ; где: V – коэффициент вариации цены</t>
  </si>
  <si>
    <t>Приложение №1 к документации об электронном магазине</t>
  </si>
  <si>
    <t xml:space="preserve">где:                   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  - цена единицы товара, работы, услуги, представленная в источнике с номером i.
</t>
  </si>
  <si>
    <t>среднеквадратическое отклонение**</t>
  </si>
  <si>
    <t>Отбор проб воды холодного водоснабжения (до 5 проб на объекте)</t>
  </si>
  <si>
    <t>Исследование питьевой воды (мембранный метод) ОМЧ, ОКБ, E.coli</t>
  </si>
  <si>
    <t>Микробиологический показатель - Энтерококки</t>
  </si>
  <si>
    <t>Исследование на колифаги (с обогащением)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</si>
  <si>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микробиологическим показателям (одна проба)</t>
  </si>
  <si>
    <t>Краткий химический анализ холодной воды (запах, привкус, цветность, мутность, pH, железо общее, алюминий, окисляемость перманганатная)</t>
  </si>
  <si>
    <t>Санитарно-эпидемиологическая экспертиза результатов лабораторных исследований с оценкой перечня показателей и условий отбора проб из источников и систем централизованного холодного и горячего водоснабжения по санитарно-химическим показателям (одна проба)</t>
  </si>
  <si>
    <t>усл.ед.</t>
  </si>
  <si>
    <t>Ед.изм.</t>
  </si>
  <si>
    <t>Расчет начальной максимальной цены контракта
Проведение лабораторных исследований и оказание санитарно-эпидемиологических услуг для СПб ГБУ ДО «ДМШ № 20».</t>
  </si>
  <si>
    <t xml:space="preserve">Ценовое предложение     б/н от 03.07.2026 </t>
  </si>
  <si>
    <t>Ценовое предложение б/н от 10.07.2026</t>
  </si>
  <si>
    <t>Ценовое предложение б/н 10.07.2026</t>
  </si>
  <si>
    <r>
      <t>НМЦК определена в размере</t>
    </r>
    <r>
      <rPr>
        <b/>
        <sz val="13"/>
        <color theme="1"/>
        <rFont val="Times New Roman"/>
        <family val="1"/>
        <charset val="204"/>
      </rPr>
      <t xml:space="preserve"> 11865,40</t>
    </r>
    <r>
      <rPr>
        <sz val="13"/>
        <rFont val="Times New Roman"/>
        <family val="1"/>
        <charset val="204"/>
      </rPr>
      <t xml:space="preserve"> </t>
    </r>
    <r>
      <rPr>
        <b/>
        <sz val="13"/>
        <color theme="1"/>
        <rFont val="Times New Roman"/>
        <family val="1"/>
        <charset val="204"/>
      </rPr>
      <t>рублей.</t>
    </r>
    <r>
      <rPr>
        <sz val="13"/>
        <color theme="1"/>
        <rFont val="Times New Roman"/>
        <family val="1"/>
        <charset val="204"/>
      </rPr>
      <t xml:space="preserve"> Контракт на  проведение лабораторных исследований и оказание санитарно-эпидемиологических услуг для нужд СПб ГБУ ДО «ДМШ № 20» в 2026 году., 197706, Санкт-Петербург, Сестрорецк, пл. Свободы, д. 2 заключается </t>
    </r>
    <r>
      <rPr>
        <sz val="13"/>
        <rFont val="Times New Roman"/>
        <family val="1"/>
        <charset val="204"/>
      </rPr>
      <t xml:space="preserve"> в электронной форме</t>
    </r>
    <r>
      <rPr>
        <sz val="13"/>
        <color theme="1"/>
        <rFont val="Times New Roman"/>
        <family val="1"/>
        <charset val="204"/>
      </rPr>
      <t xml:space="preserve">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</si>
</sst>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3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10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center" wrapText="1"/>
    </xf>
    <xf numFmtId="4" fontId="5" fillId="0" borderId="3" xfId="0" applyNumberFormat="1" applyFont="1" applyFill="1" applyBorder="1" applyAlignment="1">
      <alignment horizontal="right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right" vertical="center" wrapText="1"/>
    </xf>
    <xf numFmtId="4" fontId="6" fillId="3" borderId="5" xfId="0" applyNumberFormat="1" applyFont="1" applyFill="1" applyBorder="1" applyAlignment="1">
      <alignment horizontal="right" vertical="center" wrapText="1"/>
    </xf>
    <xf numFmtId="2" fontId="6" fillId="3" borderId="1" xfId="0" applyNumberFormat="1" applyFont="1" applyFill="1" applyBorder="1" applyAlignment="1">
      <alignment horizontal="right" vertical="center" wrapText="1"/>
    </xf>
    <xf numFmtId="2" fontId="6" fillId="3" borderId="6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0" fontId="7" fillId="2" borderId="1" xfId="0" applyNumberFormat="1" applyFont="1" applyFill="1" applyBorder="1" applyAlignment="1">
      <alignment horizontal="center" vertical="center" textRotation="90" wrapText="1"/>
    </xf>
    <xf numFmtId="4" fontId="7" fillId="2" borderId="1" xfId="0" applyNumberFormat="1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14</xdr:row>
      <xdr:rowOff>76200</xdr:rowOff>
    </xdr:from>
    <xdr:to>
      <xdr:col>1</xdr:col>
      <xdr:colOff>1200150</xdr:colOff>
      <xdr:row>14</xdr:row>
      <xdr:rowOff>619125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972425"/>
          <a:ext cx="1428750" cy="542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95250</xdr:colOff>
      <xdr:row>15</xdr:row>
      <xdr:rowOff>76200</xdr:rowOff>
    </xdr:from>
    <xdr:to>
      <xdr:col>1</xdr:col>
      <xdr:colOff>923925</xdr:colOff>
      <xdr:row>15</xdr:row>
      <xdr:rowOff>333375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6362700"/>
          <a:ext cx="1200150" cy="257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333375</xdr:colOff>
      <xdr:row>17</xdr:row>
      <xdr:rowOff>19050</xdr:rowOff>
    </xdr:from>
    <xdr:to>
      <xdr:col>1</xdr:col>
      <xdr:colOff>1743075</xdr:colOff>
      <xdr:row>17</xdr:row>
      <xdr:rowOff>371475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7800975"/>
          <a:ext cx="1781175" cy="352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447675</xdr:colOff>
      <xdr:row>18</xdr:row>
      <xdr:rowOff>9525</xdr:rowOff>
    </xdr:from>
    <xdr:to>
      <xdr:col>1</xdr:col>
      <xdr:colOff>657225</xdr:colOff>
      <xdr:row>18</xdr:row>
      <xdr:rowOff>219075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10191750"/>
          <a:ext cx="657225" cy="209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28575</xdr:colOff>
      <xdr:row>18</xdr:row>
      <xdr:rowOff>781050</xdr:rowOff>
    </xdr:from>
    <xdr:to>
      <xdr:col>0</xdr:col>
      <xdr:colOff>161925</xdr:colOff>
      <xdr:row>18</xdr:row>
      <xdr:rowOff>981075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334375"/>
          <a:ext cx="133350" cy="200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1"/>
  <sheetViews>
    <sheetView tabSelected="1" workbookViewId="0">
      <selection activeCell="C4" sqref="C4:C5"/>
    </sheetView>
  </sheetViews>
  <sheetFormatPr defaultColWidth="9.140625" defaultRowHeight="15.75" x14ac:dyDescent="0.25"/>
  <cols>
    <col min="1" max="1" width="5.5703125" style="1" customWidth="1"/>
    <col min="2" max="2" width="71.5703125" style="2" customWidth="1"/>
    <col min="3" max="3" width="7.7109375" style="1" customWidth="1"/>
    <col min="4" max="4" width="8.5703125" style="1" customWidth="1"/>
    <col min="5" max="5" width="16" style="1" customWidth="1"/>
    <col min="6" max="6" width="15.85546875" style="1" customWidth="1"/>
    <col min="7" max="7" width="16.28515625" style="1" customWidth="1"/>
    <col min="8" max="8" width="11.5703125" style="1" customWidth="1"/>
    <col min="9" max="9" width="10.7109375" style="6" customWidth="1"/>
    <col min="10" max="10" width="10.7109375" style="7" customWidth="1"/>
    <col min="11" max="11" width="16.28515625" style="1" customWidth="1"/>
    <col min="12" max="16384" width="9.140625" style="1"/>
  </cols>
  <sheetData>
    <row r="1" spans="1:20" s="8" customFormat="1" ht="16.5" x14ac:dyDescent="0.25">
      <c r="B1" s="38" t="s">
        <v>13</v>
      </c>
      <c r="C1" s="38"/>
      <c r="D1" s="38"/>
      <c r="E1" s="38"/>
      <c r="F1" s="38"/>
      <c r="G1" s="38"/>
      <c r="H1" s="38"/>
      <c r="I1" s="38"/>
      <c r="J1" s="38"/>
      <c r="K1" s="38"/>
    </row>
    <row r="2" spans="1:20" s="8" customFormat="1" ht="42.75" customHeight="1" x14ac:dyDescent="0.25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9"/>
      <c r="M2" s="9"/>
      <c r="N2" s="9"/>
      <c r="O2" s="9"/>
      <c r="P2" s="9"/>
      <c r="Q2" s="9"/>
      <c r="R2" s="9"/>
      <c r="S2" s="9"/>
      <c r="T2" s="9"/>
    </row>
    <row r="3" spans="1:20" s="8" customFormat="1" ht="15" hidden="1" customHeight="1" x14ac:dyDescent="0.25">
      <c r="A3" s="9"/>
      <c r="B3" s="9"/>
      <c r="C3" s="9"/>
      <c r="D3" s="9"/>
      <c r="E3" s="9"/>
      <c r="F3" s="9"/>
      <c r="G3" s="9"/>
      <c r="H3" s="9"/>
      <c r="I3" s="10"/>
      <c r="J3" s="11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s="8" customFormat="1" ht="60.75" customHeight="1" x14ac:dyDescent="0.25">
      <c r="A4" s="41" t="s">
        <v>0</v>
      </c>
      <c r="B4" s="41" t="s">
        <v>1</v>
      </c>
      <c r="C4" s="41" t="s">
        <v>2</v>
      </c>
      <c r="D4" s="42" t="s">
        <v>24</v>
      </c>
      <c r="E4" s="44" t="s">
        <v>4</v>
      </c>
      <c r="F4" s="44"/>
      <c r="G4" s="44"/>
      <c r="H4" s="47" t="s">
        <v>6</v>
      </c>
      <c r="I4" s="46" t="s">
        <v>15</v>
      </c>
      <c r="J4" s="45" t="s">
        <v>5</v>
      </c>
      <c r="K4" s="44" t="s">
        <v>3</v>
      </c>
    </row>
    <row r="5" spans="1:20" s="8" customFormat="1" ht="104.25" customHeight="1" thickBot="1" x14ac:dyDescent="0.3">
      <c r="A5" s="41"/>
      <c r="B5" s="41"/>
      <c r="C5" s="41"/>
      <c r="D5" s="43"/>
      <c r="E5" s="23" t="s">
        <v>26</v>
      </c>
      <c r="F5" s="28" t="s">
        <v>28</v>
      </c>
      <c r="G5" s="23" t="s">
        <v>27</v>
      </c>
      <c r="H5" s="47"/>
      <c r="I5" s="46"/>
      <c r="J5" s="45"/>
      <c r="K5" s="44"/>
    </row>
    <row r="6" spans="1:20" s="8" customFormat="1" ht="17.25" thickBot="1" x14ac:dyDescent="0.3">
      <c r="A6" s="12">
        <v>1</v>
      </c>
      <c r="B6" s="24" t="s">
        <v>16</v>
      </c>
      <c r="C6" s="17">
        <v>1</v>
      </c>
      <c r="D6" s="17" t="s">
        <v>23</v>
      </c>
      <c r="E6" s="26">
        <v>3593.91</v>
      </c>
      <c r="F6" s="29">
        <v>3781</v>
      </c>
      <c r="G6" s="29">
        <v>3709</v>
      </c>
      <c r="H6" s="13">
        <f>AVERAGE(E6,F6,G6)</f>
        <v>3694.6366666666668</v>
      </c>
      <c r="I6" s="13">
        <f>STDEV(E6,F6,G6)</f>
        <v>94.368405906496832</v>
      </c>
      <c r="J6" s="14">
        <f t="shared" ref="J6:J9" si="0">I6/H6</f>
        <v>2.554199896241403E-2</v>
      </c>
      <c r="K6" s="13">
        <f>((C6/3)*(SUM(E6:E6:G6)))</f>
        <v>3694.6366666666663</v>
      </c>
    </row>
    <row r="7" spans="1:20" s="8" customFormat="1" ht="17.25" thickBot="1" x14ac:dyDescent="0.3">
      <c r="A7" s="18">
        <v>2</v>
      </c>
      <c r="B7" s="24" t="s">
        <v>17</v>
      </c>
      <c r="C7" s="17">
        <v>1</v>
      </c>
      <c r="D7" s="17" t="s">
        <v>23</v>
      </c>
      <c r="E7" s="26">
        <v>1403</v>
      </c>
      <c r="F7" s="29">
        <v>1476</v>
      </c>
      <c r="G7" s="29">
        <v>1448</v>
      </c>
      <c r="H7" s="13">
        <f t="shared" ref="H7:H9" si="1">AVERAGE(E7,F7,G7)</f>
        <v>1442.3333333333333</v>
      </c>
      <c r="I7" s="13">
        <f t="shared" ref="I7:I9" si="2">STDEV(E7,F7,G7)</f>
        <v>36.8284310463171</v>
      </c>
      <c r="J7" s="14">
        <f t="shared" si="0"/>
        <v>2.5533924922336793E-2</v>
      </c>
      <c r="K7" s="13">
        <f>((C7/3)*(SUM(E7:E7:G7)))</f>
        <v>1442.3333333333333</v>
      </c>
    </row>
    <row r="8" spans="1:20" s="8" customFormat="1" ht="17.25" thickBot="1" x14ac:dyDescent="0.3">
      <c r="A8" s="18">
        <v>3</v>
      </c>
      <c r="B8" s="24" t="s">
        <v>18</v>
      </c>
      <c r="C8" s="17">
        <v>1</v>
      </c>
      <c r="D8" s="17" t="s">
        <v>23</v>
      </c>
      <c r="E8" s="26">
        <v>454.45</v>
      </c>
      <c r="F8" s="31">
        <v>478</v>
      </c>
      <c r="G8" s="31">
        <v>469</v>
      </c>
      <c r="H8" s="13">
        <f t="shared" si="1"/>
        <v>467.15000000000003</v>
      </c>
      <c r="I8" s="13">
        <f t="shared" si="2"/>
        <v>11.883496960070303</v>
      </c>
      <c r="J8" s="14">
        <f t="shared" si="0"/>
        <v>2.543828954312384E-2</v>
      </c>
      <c r="K8" s="13">
        <f>((C8/3)*(SUM(E8:E8:G8)))</f>
        <v>467.15</v>
      </c>
    </row>
    <row r="9" spans="1:20" s="8" customFormat="1" ht="17.25" thickBot="1" x14ac:dyDescent="0.3">
      <c r="A9" s="18">
        <v>4</v>
      </c>
      <c r="B9" s="25" t="s">
        <v>19</v>
      </c>
      <c r="C9" s="17">
        <v>1</v>
      </c>
      <c r="D9" s="17" t="s">
        <v>23</v>
      </c>
      <c r="E9" s="26">
        <v>973.96</v>
      </c>
      <c r="F9" s="31">
        <v>1025</v>
      </c>
      <c r="G9" s="32">
        <v>1005</v>
      </c>
      <c r="H9" s="13">
        <f t="shared" si="1"/>
        <v>1001.32</v>
      </c>
      <c r="I9" s="13">
        <f t="shared" si="2"/>
        <v>25.718226999542541</v>
      </c>
      <c r="J9" s="14">
        <f t="shared" si="0"/>
        <v>2.5684323692268744E-2</v>
      </c>
      <c r="K9" s="13">
        <f>((C9/3)*(SUM(E9:E9:G9)))</f>
        <v>1001.3199999999999</v>
      </c>
    </row>
    <row r="10" spans="1:20" s="22" customFormat="1" ht="79.5" thickBot="1" x14ac:dyDescent="0.3">
      <c r="A10" s="19">
        <v>5</v>
      </c>
      <c r="B10" s="24" t="s">
        <v>20</v>
      </c>
      <c r="C10" s="17">
        <v>1</v>
      </c>
      <c r="D10" s="17" t="s">
        <v>23</v>
      </c>
      <c r="E10" s="27">
        <v>1247.45</v>
      </c>
      <c r="F10" s="31">
        <v>1312</v>
      </c>
      <c r="G10" s="31">
        <v>1287</v>
      </c>
      <c r="H10" s="20">
        <f t="shared" ref="H10:H12" si="3">AVERAGE(E10,F10,G10)</f>
        <v>1282.1499999999999</v>
      </c>
      <c r="I10" s="20">
        <f t="shared" ref="I10:I11" si="4">STDEV(E10,F10,G10)</f>
        <v>32.547158094064045</v>
      </c>
      <c r="J10" s="21">
        <f t="shared" ref="J10:J12" si="5">I10/H10</f>
        <v>2.5384828681561479E-2</v>
      </c>
      <c r="K10" s="13">
        <f>((C10/3)*(SUM(E10:E10:G10)))</f>
        <v>1282.1499999999999</v>
      </c>
    </row>
    <row r="11" spans="1:20" s="8" customFormat="1" ht="48" thickBot="1" x14ac:dyDescent="0.3">
      <c r="A11" s="18">
        <v>6</v>
      </c>
      <c r="B11" s="24" t="s">
        <v>21</v>
      </c>
      <c r="C11" s="17">
        <v>1</v>
      </c>
      <c r="D11" s="17" t="s">
        <v>23</v>
      </c>
      <c r="E11" s="26">
        <v>2808.04</v>
      </c>
      <c r="F11" s="29">
        <v>2954</v>
      </c>
      <c r="G11" s="30">
        <v>2898</v>
      </c>
      <c r="H11" s="13">
        <f t="shared" si="3"/>
        <v>2886.6800000000003</v>
      </c>
      <c r="I11" s="13">
        <f t="shared" si="4"/>
        <v>73.635502306971489</v>
      </c>
      <c r="J11" s="14">
        <f t="shared" si="5"/>
        <v>2.5508716694254811E-2</v>
      </c>
      <c r="K11" s="13">
        <f>((C11/3)*(SUM(E11:E11:G11)))</f>
        <v>2886.6800000000003</v>
      </c>
    </row>
    <row r="12" spans="1:20" s="8" customFormat="1" ht="78.75" x14ac:dyDescent="0.25">
      <c r="A12" s="18">
        <v>7</v>
      </c>
      <c r="B12" s="24" t="s">
        <v>22</v>
      </c>
      <c r="C12" s="17">
        <v>1</v>
      </c>
      <c r="D12" s="17" t="s">
        <v>23</v>
      </c>
      <c r="E12" s="26">
        <v>1061.4000000000001</v>
      </c>
      <c r="F12" s="29">
        <v>1117</v>
      </c>
      <c r="G12" s="30">
        <v>1095</v>
      </c>
      <c r="H12" s="13">
        <f t="shared" si="3"/>
        <v>1091.1333333333334</v>
      </c>
      <c r="I12" s="13">
        <f>STDEV(E12,F12,G12)</f>
        <v>28.000952364755928</v>
      </c>
      <c r="J12" s="14">
        <f t="shared" si="5"/>
        <v>2.566226464662668E-2</v>
      </c>
      <c r="K12" s="13">
        <f>((C12/3)*(SUM(E12:E12:G12)))</f>
        <v>1091.1333333333332</v>
      </c>
    </row>
    <row r="13" spans="1:20" s="16" customFormat="1" ht="16.5" x14ac:dyDescent="0.25">
      <c r="A13" s="39" t="s">
        <v>7</v>
      </c>
      <c r="B13" s="40"/>
      <c r="C13" s="40"/>
      <c r="D13" s="40"/>
      <c r="E13" s="40"/>
      <c r="F13" s="40"/>
      <c r="G13" s="40"/>
      <c r="H13" s="40"/>
      <c r="I13" s="40"/>
      <c r="J13" s="40"/>
      <c r="K13" s="15">
        <f>SUM(K6:K12)</f>
        <v>11865.403333333332</v>
      </c>
    </row>
    <row r="14" spans="1:20" s="16" customFormat="1" ht="87.75" customHeight="1" x14ac:dyDescent="0.25">
      <c r="A14" s="36" t="s">
        <v>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</row>
    <row r="15" spans="1:20" s="16" customFormat="1" ht="54" customHeight="1" x14ac:dyDescent="0.25">
      <c r="A15" s="36" t="s">
        <v>11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</row>
    <row r="16" spans="1:20" s="16" customFormat="1" ht="30" customHeight="1" x14ac:dyDescent="0.25">
      <c r="A16" s="36" t="s">
        <v>12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</row>
    <row r="17" spans="1:11" s="16" customFormat="1" ht="71.25" customHeight="1" x14ac:dyDescent="0.25">
      <c r="A17" s="36" t="s">
        <v>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</row>
    <row r="18" spans="1:11" s="16" customFormat="1" ht="31.5" customHeight="1" x14ac:dyDescent="0.25">
      <c r="A18" s="36" t="s">
        <v>10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s="16" customFormat="1" ht="86.25" customHeight="1" x14ac:dyDescent="0.25">
      <c r="A19" s="36" t="s">
        <v>14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</row>
    <row r="20" spans="1:11" s="8" customFormat="1" ht="48" customHeight="1" x14ac:dyDescent="0.25">
      <c r="A20" s="33" t="s">
        <v>29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spans="1:11" x14ac:dyDescent="0.25">
      <c r="A21" s="2"/>
      <c r="B21" s="3"/>
      <c r="C21" s="3"/>
      <c r="D21" s="3"/>
      <c r="E21" s="3"/>
      <c r="F21" s="3"/>
      <c r="G21" s="3"/>
      <c r="H21" s="3"/>
      <c r="I21" s="4"/>
      <c r="J21" s="5"/>
      <c r="K21" s="3"/>
    </row>
  </sheetData>
  <mergeCells count="19">
    <mergeCell ref="B1:K1"/>
    <mergeCell ref="A13:J13"/>
    <mergeCell ref="B4:B5"/>
    <mergeCell ref="A4:A5"/>
    <mergeCell ref="D4:D5"/>
    <mergeCell ref="C4:C5"/>
    <mergeCell ref="K4:K5"/>
    <mergeCell ref="J4:J5"/>
    <mergeCell ref="I4:I5"/>
    <mergeCell ref="H4:H5"/>
    <mergeCell ref="E4:G4"/>
    <mergeCell ref="A20:K20"/>
    <mergeCell ref="A2:K2"/>
    <mergeCell ref="A14:K14"/>
    <mergeCell ref="A15:K15"/>
    <mergeCell ref="A16:K16"/>
    <mergeCell ref="A17:K17"/>
    <mergeCell ref="A18:K18"/>
    <mergeCell ref="A19:K19"/>
  </mergeCells>
  <pageMargins left="0" right="0" top="0" bottom="0" header="0" footer="0.19685039370078741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natalia</cp:lastModifiedBy>
  <cp:lastPrinted>2026-07-13T07:16:15Z</cp:lastPrinted>
  <dcterms:created xsi:type="dcterms:W3CDTF">2022-04-13T08:08:56Z</dcterms:created>
  <dcterms:modified xsi:type="dcterms:W3CDTF">2026-07-15T13:52:00Z</dcterms:modified>
</cp:coreProperties>
</file>