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311CF6A8-8C14-4427-B1D1-77D1C7267AF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НМЦК_общая" sheetId="2" r:id="rId1"/>
  </sheets>
  <definedNames>
    <definedName name="_xlnm.Print_Area" localSheetId="0">НМЦК_общая!$A$1:$L$29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2" i="2" l="1"/>
  <c r="I20" i="2"/>
  <c r="L20" i="2" s="1"/>
  <c r="I19" i="2"/>
  <c r="I18" i="2"/>
  <c r="L18" i="2" s="1"/>
  <c r="I17" i="2"/>
  <c r="L17" i="2" s="1"/>
  <c r="I16" i="2"/>
  <c r="L16" i="2" s="1"/>
  <c r="I15" i="2"/>
  <c r="I14" i="2"/>
  <c r="L14" i="2" s="1"/>
  <c r="I13" i="2"/>
  <c r="L13" i="2" s="1"/>
  <c r="I12" i="2"/>
  <c r="L12" i="2" s="1"/>
  <c r="I11" i="2"/>
  <c r="L11" i="2" s="1"/>
  <c r="I10" i="2"/>
  <c r="L10" i="2" s="1"/>
  <c r="I9" i="2"/>
  <c r="J20" i="2"/>
  <c r="L19" i="2"/>
  <c r="J19" i="2"/>
  <c r="J18" i="2"/>
  <c r="J17" i="2"/>
  <c r="J16" i="2"/>
  <c r="L15" i="2"/>
  <c r="J15" i="2"/>
  <c r="K15" i="2" s="1"/>
  <c r="J14" i="2"/>
  <c r="J13" i="2"/>
  <c r="J12" i="2"/>
  <c r="J11" i="2"/>
  <c r="K11" i="2" s="1"/>
  <c r="J10" i="2"/>
  <c r="F21" i="2"/>
  <c r="F20" i="2"/>
  <c r="F19" i="2"/>
  <c r="F18" i="2"/>
  <c r="F17" i="2"/>
  <c r="F16" i="2"/>
  <c r="F15" i="2"/>
  <c r="F14" i="2"/>
  <c r="F13" i="2"/>
  <c r="F12" i="2"/>
  <c r="F11" i="2"/>
  <c r="F10" i="2"/>
  <c r="I21" i="2"/>
  <c r="K19" i="2" l="1"/>
  <c r="K17" i="2"/>
  <c r="K13" i="2"/>
  <c r="K10" i="2"/>
  <c r="K12" i="2"/>
  <c r="K14" i="2"/>
  <c r="K16" i="2"/>
  <c r="K18" i="2"/>
  <c r="K20" i="2"/>
  <c r="F9" i="2"/>
  <c r="L9" i="2" s="1"/>
  <c r="J9" i="2"/>
  <c r="L26" i="2" l="1"/>
  <c r="K9" i="2"/>
  <c r="L21" i="2"/>
  <c r="J21" i="2"/>
  <c r="K21" i="2" l="1"/>
  <c r="L27" i="2" l="1"/>
</calcChain>
</file>

<file path=xl/sharedStrings.xml><?xml version="1.0" encoding="utf-8"?>
<sst xmlns="http://schemas.openxmlformats.org/spreadsheetml/2006/main" count="44" uniqueCount="44">
  <si>
    <t>Определение и обоснование НМЦК методом сопоставимых рыночных цен (анализ рынка)</t>
  </si>
  <si>
    <t>Ответы на запрос получены от _3__ поставщиков (подрядчиков, исполнителей).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</si>
  <si>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</si>
  <si>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</si>
  <si>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</si>
  <si>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</si>
  <si>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</si>
  <si>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</si>
  <si>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</si>
  <si>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</si>
  <si>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</si>
  <si>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</si>
  <si>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</si>
  <si>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</si>
  <si>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</si>
  <si>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</si>
  <si>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</si>
  <si>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/10</t>
  </si>
  <si>
    <t>12=7*9</t>
  </si>
  <si>
    <t>ИТОГО</t>
  </si>
  <si>
    <t>в том числе НДС</t>
  </si>
  <si>
    <r>
      <t>Заказчиком было направлены запросы о предоставлении ценовой информации 3-м</t>
    </r>
    <r>
      <rPr>
        <u/>
        <sz val="10"/>
        <color indexed="8"/>
        <rFont val="Times New Roman"/>
        <family val="1"/>
        <charset val="204"/>
      </rPr>
      <t xml:space="preserve"> поставщикам (подрядчикам, исполнителям)</t>
    </r>
    <r>
      <rPr>
        <sz val="10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</si>
  <si>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Размещение закупки планируется в соответствии с п.5 ст.93 44-ФЗ по наименьшей цене.</t>
  </si>
  <si>
    <t>Папка с завязками 260г/м2 немелованная</t>
  </si>
  <si>
    <t>Папка с завязками Дело 300г/м2 с расширением до 40 мм</t>
  </si>
  <si>
    <t>Этикетки самоклеящиеся 210х297мм, белая 1шт/л А4  белая 100л/уп</t>
  </si>
  <si>
    <t>Конверт С5ECOPOST стрип белый Куда-Кому 162х229 с зап.80г 92-100% 100шт/уп</t>
  </si>
  <si>
    <t>Фотобумага для цв.струй.печ. ProMEGA jet (А4, 200г, матовая) пачка 50л</t>
  </si>
  <si>
    <t>Этикетки самоклеящиеся  70х37 мм/24 шт. на листе А4  50листов</t>
  </si>
  <si>
    <t>Этикетки самоклеящиеся  48,5х25,4 мм 44 шт. на лист.А4 100л</t>
  </si>
  <si>
    <t>Этикетки самоклеящиеся  48,5х25,4 мм/40 шт. на лист.А4  50листов</t>
  </si>
  <si>
    <t>Этикетки самоклеящиеся 210х297мм,80г белая глянцевая (25л/уп)</t>
  </si>
  <si>
    <t>1 225,15</t>
  </si>
  <si>
    <t>Стаканы одноразовые тип 4</t>
  </si>
  <si>
    <t>ШТ</t>
  </si>
  <si>
    <t>2780113557025000054 от 16.06.2025</t>
  </si>
  <si>
    <t>Экранная копия от 13.05.2026 № 04-4282/26-0-0</t>
  </si>
  <si>
    <t>Экранная копия от 13.05.2026 № 04-4285/26-0-0</t>
  </si>
  <si>
    <t>Ответ на запрос от 06.05.2026 № 04-3861/26-0-0</t>
  </si>
  <si>
    <t>Реестр товаров для обеспечения нужд Санкт-Петербурга содержит информацию о востребованных заказчиками товарах с указанием средней цены единицы товара с учетом НДС, 3 квартал 2026</t>
  </si>
  <si>
    <t>Блок для записей запасной 9х9х5 белый 65 г</t>
  </si>
  <si>
    <t>Конверт Куда-Кому С4 декстрин 229х324, 90г/м2  50шт/уп</t>
  </si>
  <si>
    <t>Конверт 5 цветов C65 стрип 114х229 120г 10шт/уп</t>
  </si>
  <si>
    <t>Конверт белый E65 стрип security 110х220 80г  50шт/ уп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</si>
</sst>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u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vertical="center" wrapText="1"/>
    </xf>
    <xf numFmtId="4" fontId="6" fillId="2" borderId="1" xfId="1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2" fillId="0" borderId="6" xfId="1" applyFont="1" applyBorder="1" applyAlignment="1">
      <alignment vertical="center" wrapText="1"/>
    </xf>
    <xf numFmtId="4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0" fontId="9" fillId="0" borderId="1" xfId="1" applyFont="1" applyBorder="1" applyAlignment="1">
      <alignment horizontal="center" vertical="top" wrapText="1"/>
    </xf>
    <xf numFmtId="4" fontId="6" fillId="2" borderId="7" xfId="1" applyNumberFormat="1" applyFont="1" applyFill="1" applyBorder="1" applyAlignment="1">
      <alignment vertical="center" wrapText="1"/>
    </xf>
    <xf numFmtId="0" fontId="11" fillId="2" borderId="6" xfId="1" applyFont="1" applyFill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4" fontId="3" fillId="0" borderId="6" xfId="1" applyNumberFormat="1" applyFont="1" applyBorder="1" applyAlignment="1">
      <alignment horizontal="center" vertical="center" wrapText="1"/>
    </xf>
    <xf numFmtId="4" fontId="3" fillId="0" borderId="6" xfId="1" applyNumberFormat="1" applyFont="1" applyBorder="1" applyAlignment="1">
      <alignment horizontal="center" vertical="center"/>
    </xf>
    <xf numFmtId="10" fontId="3" fillId="0" borderId="6" xfId="1" applyNumberFormat="1" applyFont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center" vertical="center" wrapText="1"/>
    </xf>
    <xf numFmtId="0" fontId="13" fillId="2" borderId="6" xfId="1" applyFont="1" applyFill="1" applyBorder="1" applyAlignment="1">
      <alignment horizontal="center" vertical="center" wrapText="1"/>
    </xf>
    <xf numFmtId="4" fontId="4" fillId="2" borderId="6" xfId="1" applyNumberFormat="1" applyFont="1" applyFill="1" applyBorder="1" applyAlignment="1">
      <alignment horizontal="center" vertical="center" wrapText="1"/>
    </xf>
    <xf numFmtId="4" fontId="2" fillId="0" borderId="0" xfId="1" applyNumberFormat="1" applyFont="1"/>
    <xf numFmtId="0" fontId="3" fillId="0" borderId="0" xfId="1" applyFont="1" applyAlignment="1">
      <alignment vertical="center"/>
    </xf>
    <xf numFmtId="0" fontId="3" fillId="2" borderId="10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16" fillId="0" borderId="6" xfId="0" applyFont="1" applyBorder="1" applyAlignment="1">
      <alignment horizontal="left" vertical="center" wrapText="1"/>
    </xf>
    <xf numFmtId="2" fontId="16" fillId="0" borderId="6" xfId="0" applyNumberFormat="1" applyFont="1" applyBorder="1" applyAlignment="1">
      <alignment horizontal="center" vertical="center" wrapText="1"/>
    </xf>
    <xf numFmtId="49" fontId="16" fillId="0" borderId="6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2" fontId="16" fillId="0" borderId="7" xfId="0" applyNumberFormat="1" applyFont="1" applyBorder="1" applyAlignment="1">
      <alignment horizontal="center" vertical="center" wrapText="1"/>
    </xf>
    <xf numFmtId="2" fontId="16" fillId="0" borderId="5" xfId="0" applyNumberFormat="1" applyFont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4" fontId="3" fillId="0" borderId="7" xfId="1" applyNumberFormat="1" applyFont="1" applyBorder="1" applyAlignment="1">
      <alignment horizontal="center" vertical="center" wrapText="1"/>
    </xf>
    <xf numFmtId="4" fontId="3" fillId="0" borderId="5" xfId="1" applyNumberFormat="1" applyFont="1" applyBorder="1" applyAlignment="1">
      <alignment horizontal="center" vertical="center" wrapText="1"/>
    </xf>
    <xf numFmtId="4" fontId="2" fillId="0" borderId="2" xfId="1" applyNumberFormat="1" applyFont="1" applyBorder="1" applyAlignment="1">
      <alignment horizontal="center" vertical="center" wrapText="1"/>
    </xf>
    <xf numFmtId="4" fontId="2" fillId="0" borderId="3" xfId="1" applyNumberFormat="1" applyFont="1" applyBorder="1" applyAlignment="1">
      <alignment horizontal="center" vertical="center" wrapText="1"/>
    </xf>
    <xf numFmtId="4" fontId="2" fillId="0" borderId="4" xfId="1" applyNumberFormat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49" fontId="6" fillId="0" borderId="9" xfId="1" applyNumberFormat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right" vertical="center" wrapText="1"/>
    </xf>
    <xf numFmtId="0" fontId="3" fillId="0" borderId="3" xfId="1" applyFont="1" applyBorder="1" applyAlignment="1">
      <alignment horizontal="right" vertical="center" wrapText="1"/>
    </xf>
    <xf numFmtId="0" fontId="3" fillId="0" borderId="4" xfId="1" applyFont="1" applyBorder="1" applyAlignment="1">
      <alignment horizontal="right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12" fillId="0" borderId="0" xfId="1" applyFont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1" fontId="16" fillId="0" borderId="7" xfId="0" applyNumberFormat="1" applyFont="1" applyBorder="1" applyAlignment="1">
      <alignment horizontal="center" vertical="center" wrapText="1"/>
    </xf>
    <xf numFmtId="1" fontId="16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2000000}"/>
  </cellStyles>
  <dxfs count="2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352425</xdr:rowOff>
    </xdr:from>
    <xdr:to>
      <xdr:col>5</xdr:col>
      <xdr:colOff>561975</xdr:colOff>
      <xdr:row>6</xdr:row>
      <xdr:rowOff>685800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404360" y="346138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133350</xdr:rowOff>
    </xdr:from>
    <xdr:to>
      <xdr:col>11</xdr:col>
      <xdr:colOff>1047750</xdr:colOff>
      <xdr:row>6</xdr:row>
      <xdr:rowOff>485775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959215" y="324231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76200</xdr:colOff>
      <xdr:row>6</xdr:row>
      <xdr:rowOff>504825</xdr:rowOff>
    </xdr:from>
    <xdr:to>
      <xdr:col>10</xdr:col>
      <xdr:colOff>38100</xdr:colOff>
      <xdr:row>6</xdr:row>
      <xdr:rowOff>942975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2340" y="3613785"/>
          <a:ext cx="86106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6</xdr:row>
      <xdr:rowOff>762000</xdr:rowOff>
    </xdr:from>
    <xdr:to>
      <xdr:col>10</xdr:col>
      <xdr:colOff>704850</xdr:colOff>
      <xdr:row>6</xdr:row>
      <xdr:rowOff>1085850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87096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219075</xdr:colOff>
      <xdr:row>7</xdr:row>
      <xdr:rowOff>171450</xdr:rowOff>
    </xdr:from>
    <xdr:to>
      <xdr:col>8</xdr:col>
      <xdr:colOff>485775</xdr:colOff>
      <xdr:row>7</xdr:row>
      <xdr:rowOff>323850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680835" y="462153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5</xdr:row>
      <xdr:rowOff>238125</xdr:rowOff>
    </xdr:from>
    <xdr:to>
      <xdr:col>11</xdr:col>
      <xdr:colOff>647700</xdr:colOff>
      <xdr:row>5</xdr:row>
      <xdr:rowOff>571500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40165" y="247078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733425</xdr:colOff>
      <xdr:row>25</xdr:row>
      <xdr:rowOff>59055</xdr:rowOff>
    </xdr:from>
    <xdr:to>
      <xdr:col>6</xdr:col>
      <xdr:colOff>190500</xdr:colOff>
      <xdr:row>25</xdr:row>
      <xdr:rowOff>325755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5023485" y="6878955"/>
          <a:ext cx="56959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L33"/>
  <sheetViews>
    <sheetView tabSelected="1" view="pageBreakPreview" topLeftCell="A7" zoomScaleNormal="100" zoomScaleSheetLayoutView="100" workbookViewId="0">
      <selection activeCell="B16" sqref="B16"/>
    </sheetView>
  </sheetViews>
  <sheetFormatPr defaultColWidth="9.109375" defaultRowHeight="13.8" x14ac:dyDescent="0.25"/>
  <cols>
    <col min="1" max="1" width="4.33203125" style="1" customWidth="1"/>
    <col min="2" max="2" width="31.109375" style="2" customWidth="1"/>
    <col min="3" max="3" width="8.5546875" style="1" customWidth="1"/>
    <col min="4" max="4" width="10" style="1" customWidth="1"/>
    <col min="5" max="5" width="8.5546875" style="1" customWidth="1"/>
    <col min="6" max="6" width="16.21875" style="1" customWidth="1"/>
    <col min="7" max="7" width="8.44140625" style="1" customWidth="1"/>
    <col min="8" max="8" width="11.88671875" style="1" customWidth="1"/>
    <col min="9" max="9" width="11" style="1" customWidth="1"/>
    <col min="10" max="10" width="13.109375" style="1" customWidth="1"/>
    <col min="11" max="11" width="11.33203125" style="1" customWidth="1"/>
    <col min="12" max="12" width="16.44140625" style="1" customWidth="1"/>
    <col min="13" max="16384" width="9.109375" style="1"/>
  </cols>
  <sheetData>
    <row r="1" spans="1:12" x14ac:dyDescent="0.25">
      <c r="K1" s="58"/>
      <c r="L1" s="58"/>
    </row>
    <row r="2" spans="1:12" ht="17.399999999999999" customHeight="1" x14ac:dyDescent="0.25">
      <c r="A2" s="59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23.4" customHeight="1" x14ac:dyDescent="0.25">
      <c r="A3" s="60" t="s">
        <v>21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4" spans="1:12" ht="18.600000000000001" customHeight="1" x14ac:dyDescent="0.25">
      <c r="A4" s="60" t="s">
        <v>1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</row>
    <row r="5" spans="1:12" x14ac:dyDescent="0.25">
      <c r="A5" s="3"/>
      <c r="B5" s="4"/>
      <c r="C5" s="3"/>
      <c r="D5" s="3"/>
      <c r="E5" s="3"/>
      <c r="F5" s="3"/>
      <c r="G5" s="3"/>
      <c r="H5" s="3"/>
      <c r="I5" s="5"/>
      <c r="J5" s="3"/>
      <c r="K5" s="3"/>
      <c r="L5" s="5"/>
    </row>
    <row r="6" spans="1:12" ht="69" customHeight="1" x14ac:dyDescent="0.25">
      <c r="A6" s="61" t="s">
        <v>2</v>
      </c>
      <c r="B6" s="63" t="s">
        <v>3</v>
      </c>
      <c r="C6" s="65" t="s">
        <v>4</v>
      </c>
      <c r="D6" s="66"/>
      <c r="E6" s="66"/>
      <c r="F6" s="67"/>
      <c r="G6" s="68" t="s">
        <v>5</v>
      </c>
      <c r="H6" s="63" t="s">
        <v>6</v>
      </c>
      <c r="I6" s="48" t="s">
        <v>7</v>
      </c>
      <c r="J6" s="49"/>
      <c r="K6" s="50"/>
      <c r="L6" s="6" t="s">
        <v>8</v>
      </c>
    </row>
    <row r="7" spans="1:12" ht="105.6" x14ac:dyDescent="0.25">
      <c r="A7" s="62"/>
      <c r="B7" s="64"/>
      <c r="C7" s="7" t="s">
        <v>9</v>
      </c>
      <c r="D7" s="7" t="s">
        <v>10</v>
      </c>
      <c r="E7" s="7" t="s">
        <v>11</v>
      </c>
      <c r="F7" s="8"/>
      <c r="G7" s="69"/>
      <c r="H7" s="64"/>
      <c r="I7" s="9" t="s">
        <v>12</v>
      </c>
      <c r="J7" s="10" t="s">
        <v>13</v>
      </c>
      <c r="K7" s="11" t="s">
        <v>14</v>
      </c>
      <c r="L7" s="12"/>
    </row>
    <row r="8" spans="1:12" ht="41.4" x14ac:dyDescent="0.25">
      <c r="A8" s="13">
        <v>1</v>
      </c>
      <c r="B8" s="25">
        <v>2</v>
      </c>
      <c r="C8" s="26">
        <v>3</v>
      </c>
      <c r="D8" s="14">
        <v>4</v>
      </c>
      <c r="E8" s="14">
        <v>5</v>
      </c>
      <c r="F8" s="14" t="s">
        <v>15</v>
      </c>
      <c r="G8" s="14">
        <v>7</v>
      </c>
      <c r="H8" s="13" t="s">
        <v>16</v>
      </c>
      <c r="I8" s="14" t="s">
        <v>17</v>
      </c>
      <c r="J8" s="14">
        <v>10</v>
      </c>
      <c r="K8" s="14">
        <v>11</v>
      </c>
      <c r="L8" s="13" t="s">
        <v>18</v>
      </c>
    </row>
    <row r="9" spans="1:12" ht="43.8" customHeight="1" x14ac:dyDescent="0.25">
      <c r="A9" s="24">
        <v>1</v>
      </c>
      <c r="B9" s="27" t="s">
        <v>23</v>
      </c>
      <c r="C9" s="19">
        <v>29</v>
      </c>
      <c r="D9" s="19">
        <v>29.29</v>
      </c>
      <c r="E9" s="17">
        <v>31.32</v>
      </c>
      <c r="F9" s="16">
        <f t="shared" ref="F9:F21" si="0">SUM(C9:E9)</f>
        <v>89.61</v>
      </c>
      <c r="G9" s="15">
        <v>20</v>
      </c>
      <c r="H9" s="15">
        <v>3</v>
      </c>
      <c r="I9" s="16">
        <f t="shared" ref="I9:I20" si="1">C9</f>
        <v>29</v>
      </c>
      <c r="J9" s="16">
        <f t="shared" ref="J9:J21" si="2">STDEV(C9:E9)</f>
        <v>1.2640806936267956</v>
      </c>
      <c r="K9" s="18">
        <f t="shared" ref="K9:K20" si="3">J9/I9</f>
        <v>4.3588989435406747E-2</v>
      </c>
      <c r="L9" s="16">
        <f t="shared" ref="L9:L21" si="4">I9*G9</f>
        <v>580</v>
      </c>
    </row>
    <row r="10" spans="1:12" ht="43.8" customHeight="1" x14ac:dyDescent="0.25">
      <c r="A10" s="24">
        <v>2</v>
      </c>
      <c r="B10" s="27" t="s">
        <v>24</v>
      </c>
      <c r="C10" s="19">
        <v>57</v>
      </c>
      <c r="D10" s="19">
        <v>58.71</v>
      </c>
      <c r="E10" s="17">
        <v>61.56</v>
      </c>
      <c r="F10" s="16">
        <f t="shared" si="0"/>
        <v>177.27</v>
      </c>
      <c r="G10" s="15">
        <v>20</v>
      </c>
      <c r="H10" s="15">
        <v>3</v>
      </c>
      <c r="I10" s="16">
        <f t="shared" si="1"/>
        <v>57</v>
      </c>
      <c r="J10" s="16">
        <f t="shared" ref="J10:J20" si="5">STDEV(C10:E10)</f>
        <v>2.3036275740666077</v>
      </c>
      <c r="K10" s="18">
        <f t="shared" si="3"/>
        <v>4.0414518843273822E-2</v>
      </c>
      <c r="L10" s="16">
        <f t="shared" ref="L10:L20" si="6">I10*G10</f>
        <v>1140</v>
      </c>
    </row>
    <row r="11" spans="1:12" ht="43.8" customHeight="1" x14ac:dyDescent="0.25">
      <c r="A11" s="24">
        <v>3</v>
      </c>
      <c r="B11" s="27" t="s">
        <v>25</v>
      </c>
      <c r="C11" s="19">
        <v>910</v>
      </c>
      <c r="D11" s="19">
        <v>919.1</v>
      </c>
      <c r="E11" s="17">
        <v>982.8</v>
      </c>
      <c r="F11" s="16">
        <f t="shared" si="0"/>
        <v>2811.8999999999996</v>
      </c>
      <c r="G11" s="15">
        <v>3</v>
      </c>
      <c r="H11" s="15">
        <v>3</v>
      </c>
      <c r="I11" s="16">
        <f t="shared" si="1"/>
        <v>910</v>
      </c>
      <c r="J11" s="16">
        <f t="shared" si="5"/>
        <v>39.665980386220099</v>
      </c>
      <c r="K11" s="18">
        <f t="shared" si="3"/>
        <v>4.3588989435406705E-2</v>
      </c>
      <c r="L11" s="16">
        <f t="shared" si="6"/>
        <v>2730</v>
      </c>
    </row>
    <row r="12" spans="1:12" ht="43.8" customHeight="1" x14ac:dyDescent="0.25">
      <c r="A12" s="24">
        <v>4</v>
      </c>
      <c r="B12" s="27" t="s">
        <v>40</v>
      </c>
      <c r="C12" s="19">
        <v>86.2</v>
      </c>
      <c r="D12" s="19">
        <v>88.79</v>
      </c>
      <c r="E12" s="17">
        <v>91.37</v>
      </c>
      <c r="F12" s="16">
        <f t="shared" si="0"/>
        <v>266.36</v>
      </c>
      <c r="G12" s="15">
        <v>15</v>
      </c>
      <c r="H12" s="15">
        <v>3</v>
      </c>
      <c r="I12" s="16">
        <f t="shared" si="1"/>
        <v>86.2</v>
      </c>
      <c r="J12" s="16">
        <f t="shared" si="5"/>
        <v>2.5850016118628125</v>
      </c>
      <c r="K12" s="18">
        <f t="shared" si="3"/>
        <v>2.9988417771030305E-2</v>
      </c>
      <c r="L12" s="16">
        <f t="shared" si="6"/>
        <v>1293</v>
      </c>
    </row>
    <row r="13" spans="1:12" ht="43.8" customHeight="1" x14ac:dyDescent="0.25">
      <c r="A13" s="24">
        <v>5</v>
      </c>
      <c r="B13" s="27" t="s">
        <v>41</v>
      </c>
      <c r="C13" s="19">
        <v>533</v>
      </c>
      <c r="D13" s="19">
        <v>543.66</v>
      </c>
      <c r="E13" s="17">
        <v>580.97</v>
      </c>
      <c r="F13" s="16">
        <f t="shared" si="0"/>
        <v>1657.6299999999999</v>
      </c>
      <c r="G13" s="15">
        <v>1</v>
      </c>
      <c r="H13" s="15">
        <v>3</v>
      </c>
      <c r="I13" s="16">
        <f t="shared" si="1"/>
        <v>533</v>
      </c>
      <c r="J13" s="16">
        <f t="shared" si="5"/>
        <v>25.188597287926424</v>
      </c>
      <c r="K13" s="18">
        <f t="shared" si="3"/>
        <v>4.7258156262526121E-2</v>
      </c>
      <c r="L13" s="16">
        <f t="shared" si="6"/>
        <v>533</v>
      </c>
    </row>
    <row r="14" spans="1:12" ht="43.8" customHeight="1" x14ac:dyDescent="0.25">
      <c r="A14" s="24">
        <v>6</v>
      </c>
      <c r="B14" s="27" t="s">
        <v>42</v>
      </c>
      <c r="C14" s="19">
        <v>330</v>
      </c>
      <c r="D14" s="19">
        <v>339.9</v>
      </c>
      <c r="E14" s="17">
        <v>359.7</v>
      </c>
      <c r="F14" s="16">
        <f t="shared" si="0"/>
        <v>1029.5999999999999</v>
      </c>
      <c r="G14" s="15">
        <v>1</v>
      </c>
      <c r="H14" s="15">
        <v>3</v>
      </c>
      <c r="I14" s="16">
        <f t="shared" si="1"/>
        <v>330</v>
      </c>
      <c r="J14" s="16">
        <f t="shared" si="5"/>
        <v>15.122499793354269</v>
      </c>
      <c r="K14" s="18">
        <f t="shared" si="3"/>
        <v>4.5825756949558392E-2</v>
      </c>
      <c r="L14" s="16">
        <f t="shared" si="6"/>
        <v>330</v>
      </c>
    </row>
    <row r="15" spans="1:12" ht="43.8" customHeight="1" x14ac:dyDescent="0.25">
      <c r="A15" s="24">
        <v>7</v>
      </c>
      <c r="B15" s="27" t="s">
        <v>43</v>
      </c>
      <c r="C15" s="19">
        <v>248</v>
      </c>
      <c r="D15" s="19">
        <v>257.92</v>
      </c>
      <c r="E15" s="17">
        <v>262.88</v>
      </c>
      <c r="F15" s="16">
        <f t="shared" si="0"/>
        <v>768.8</v>
      </c>
      <c r="G15" s="15">
        <v>2</v>
      </c>
      <c r="H15" s="15">
        <v>3</v>
      </c>
      <c r="I15" s="16">
        <f t="shared" si="1"/>
        <v>248</v>
      </c>
      <c r="J15" s="16">
        <f t="shared" si="5"/>
        <v>7.5765251489936558</v>
      </c>
      <c r="K15" s="18">
        <f t="shared" si="3"/>
        <v>3.0550504633038936E-2</v>
      </c>
      <c r="L15" s="16">
        <f t="shared" si="6"/>
        <v>496</v>
      </c>
    </row>
    <row r="16" spans="1:12" ht="43.8" customHeight="1" x14ac:dyDescent="0.25">
      <c r="A16" s="24">
        <v>8</v>
      </c>
      <c r="B16" s="27" t="s">
        <v>26</v>
      </c>
      <c r="C16" s="19">
        <v>483</v>
      </c>
      <c r="D16" s="19">
        <v>487.83</v>
      </c>
      <c r="E16" s="17">
        <v>516.80999999999995</v>
      </c>
      <c r="F16" s="16">
        <f t="shared" si="0"/>
        <v>1487.6399999999999</v>
      </c>
      <c r="G16" s="15">
        <v>1</v>
      </c>
      <c r="H16" s="15">
        <v>3</v>
      </c>
      <c r="I16" s="16">
        <f t="shared" si="1"/>
        <v>483</v>
      </c>
      <c r="J16" s="16">
        <f t="shared" si="5"/>
        <v>18.286084873476852</v>
      </c>
      <c r="K16" s="18">
        <f t="shared" si="3"/>
        <v>3.7859388972001765E-2</v>
      </c>
      <c r="L16" s="16">
        <f t="shared" si="6"/>
        <v>483</v>
      </c>
    </row>
    <row r="17" spans="1:12" ht="43.8" customHeight="1" x14ac:dyDescent="0.25">
      <c r="A17" s="24">
        <v>9</v>
      </c>
      <c r="B17" s="27" t="s">
        <v>27</v>
      </c>
      <c r="C17" s="19">
        <v>465</v>
      </c>
      <c r="D17" s="19">
        <v>483.6</v>
      </c>
      <c r="E17" s="17">
        <v>497.55</v>
      </c>
      <c r="F17" s="16">
        <f t="shared" si="0"/>
        <v>1446.15</v>
      </c>
      <c r="G17" s="15">
        <v>20</v>
      </c>
      <c r="H17" s="15">
        <v>3</v>
      </c>
      <c r="I17" s="16">
        <f t="shared" si="1"/>
        <v>465</v>
      </c>
      <c r="J17" s="16">
        <f t="shared" si="5"/>
        <v>16.330263316921751</v>
      </c>
      <c r="K17" s="18">
        <f t="shared" si="3"/>
        <v>3.5118845842842479E-2</v>
      </c>
      <c r="L17" s="16">
        <f t="shared" si="6"/>
        <v>9300</v>
      </c>
    </row>
    <row r="18" spans="1:12" ht="43.8" customHeight="1" x14ac:dyDescent="0.25">
      <c r="A18" s="24">
        <v>10</v>
      </c>
      <c r="B18" s="27" t="s">
        <v>28</v>
      </c>
      <c r="C18" s="19">
        <v>554</v>
      </c>
      <c r="D18" s="19">
        <v>565.08000000000004</v>
      </c>
      <c r="E18" s="17">
        <v>587.24</v>
      </c>
      <c r="F18" s="16">
        <f t="shared" si="0"/>
        <v>1706.32</v>
      </c>
      <c r="G18" s="15">
        <v>1</v>
      </c>
      <c r="H18" s="15">
        <v>3</v>
      </c>
      <c r="I18" s="16">
        <f t="shared" si="1"/>
        <v>554</v>
      </c>
      <c r="J18" s="16">
        <f t="shared" si="5"/>
        <v>16.92497956670357</v>
      </c>
      <c r="K18" s="18">
        <f t="shared" si="3"/>
        <v>3.0550504633038936E-2</v>
      </c>
      <c r="L18" s="16">
        <f t="shared" si="6"/>
        <v>554</v>
      </c>
    </row>
    <row r="19" spans="1:12" ht="43.8" customHeight="1" x14ac:dyDescent="0.25">
      <c r="A19" s="24">
        <v>11</v>
      </c>
      <c r="B19" s="27" t="s">
        <v>29</v>
      </c>
      <c r="C19" s="19">
        <v>1145</v>
      </c>
      <c r="D19" s="19">
        <v>1156.45</v>
      </c>
      <c r="E19" s="17" t="s">
        <v>32</v>
      </c>
      <c r="F19" s="16">
        <f t="shared" si="0"/>
        <v>2301.4499999999998</v>
      </c>
      <c r="G19" s="15">
        <v>1</v>
      </c>
      <c r="H19" s="15">
        <v>3</v>
      </c>
      <c r="I19" s="16">
        <f t="shared" si="1"/>
        <v>1145</v>
      </c>
      <c r="J19" s="16">
        <f t="shared" si="5"/>
        <v>8.0963726445860011</v>
      </c>
      <c r="K19" s="18">
        <f t="shared" si="3"/>
        <v>7.0710678118655031E-3</v>
      </c>
      <c r="L19" s="16">
        <f t="shared" si="6"/>
        <v>1145</v>
      </c>
    </row>
    <row r="20" spans="1:12" ht="43.8" customHeight="1" x14ac:dyDescent="0.25">
      <c r="A20" s="24">
        <v>12</v>
      </c>
      <c r="B20" s="27" t="s">
        <v>30</v>
      </c>
      <c r="C20" s="19">
        <v>554</v>
      </c>
      <c r="D20" s="19">
        <v>581.70000000000005</v>
      </c>
      <c r="E20" s="17">
        <v>603.86</v>
      </c>
      <c r="F20" s="16">
        <f t="shared" si="0"/>
        <v>1739.56</v>
      </c>
      <c r="G20" s="15">
        <v>1</v>
      </c>
      <c r="H20" s="15">
        <v>3</v>
      </c>
      <c r="I20" s="16">
        <f t="shared" si="1"/>
        <v>554</v>
      </c>
      <c r="J20" s="16">
        <f t="shared" si="5"/>
        <v>24.981243630638843</v>
      </c>
      <c r="K20" s="18">
        <f t="shared" si="3"/>
        <v>4.5092497528228956E-2</v>
      </c>
      <c r="L20" s="16">
        <f t="shared" si="6"/>
        <v>554</v>
      </c>
    </row>
    <row r="21" spans="1:12" ht="43.8" customHeight="1" x14ac:dyDescent="0.25">
      <c r="A21" s="24">
        <v>13</v>
      </c>
      <c r="B21" s="27" t="s">
        <v>31</v>
      </c>
      <c r="C21" s="19">
        <v>456</v>
      </c>
      <c r="D21" s="19">
        <v>465.12</v>
      </c>
      <c r="E21" s="16">
        <v>497.04</v>
      </c>
      <c r="F21" s="16">
        <f t="shared" si="0"/>
        <v>1418.16</v>
      </c>
      <c r="G21" s="15">
        <v>1</v>
      </c>
      <c r="H21" s="15">
        <v>3</v>
      </c>
      <c r="I21" s="16">
        <f t="shared" ref="I21" si="7">C21</f>
        <v>456</v>
      </c>
      <c r="J21" s="16">
        <f t="shared" si="2"/>
        <v>21.549719255711906</v>
      </c>
      <c r="K21" s="18">
        <f>J21/I21</f>
        <v>4.7258156262526108E-2</v>
      </c>
      <c r="L21" s="16">
        <f t="shared" si="4"/>
        <v>456</v>
      </c>
    </row>
    <row r="22" spans="1:12" ht="50.4" customHeight="1" x14ac:dyDescent="0.25">
      <c r="A22" s="38">
        <v>14</v>
      </c>
      <c r="B22" s="41" t="s">
        <v>33</v>
      </c>
      <c r="C22" s="32" t="s">
        <v>39</v>
      </c>
      <c r="D22" s="33"/>
      <c r="E22" s="30" t="s">
        <v>34</v>
      </c>
      <c r="F22" s="28" t="s">
        <v>35</v>
      </c>
      <c r="G22" s="70">
        <v>100</v>
      </c>
      <c r="H22" s="29">
        <v>6.71</v>
      </c>
      <c r="I22" s="42">
        <v>0.75</v>
      </c>
      <c r="J22" s="42">
        <v>9.98</v>
      </c>
      <c r="K22" s="42">
        <v>6.71</v>
      </c>
      <c r="L22" s="45">
        <f>K22*G22</f>
        <v>671</v>
      </c>
    </row>
    <row r="23" spans="1:12" ht="43.8" customHeight="1" x14ac:dyDescent="0.25">
      <c r="A23" s="39"/>
      <c r="B23" s="41"/>
      <c r="C23" s="34"/>
      <c r="D23" s="35"/>
      <c r="E23" s="31"/>
      <c r="F23" s="28" t="s">
        <v>36</v>
      </c>
      <c r="G23" s="71"/>
      <c r="H23" s="29">
        <v>7.06</v>
      </c>
      <c r="I23" s="43"/>
      <c r="J23" s="43"/>
      <c r="K23" s="43"/>
      <c r="L23" s="46"/>
    </row>
    <row r="24" spans="1:12" ht="43.8" customHeight="1" x14ac:dyDescent="0.25">
      <c r="A24" s="39"/>
      <c r="B24" s="41"/>
      <c r="C24" s="34"/>
      <c r="D24" s="35"/>
      <c r="E24" s="31"/>
      <c r="F24" s="28" t="s">
        <v>37</v>
      </c>
      <c r="G24" s="71"/>
      <c r="H24" s="29">
        <v>8.3813999999999993</v>
      </c>
      <c r="I24" s="43"/>
      <c r="J24" s="43"/>
      <c r="K24" s="43"/>
      <c r="L24" s="46"/>
    </row>
    <row r="25" spans="1:12" ht="43.8" customHeight="1" x14ac:dyDescent="0.25">
      <c r="A25" s="40"/>
      <c r="B25" s="41"/>
      <c r="C25" s="36"/>
      <c r="D25" s="37"/>
      <c r="E25" s="31"/>
      <c r="F25" s="28" t="s">
        <v>38</v>
      </c>
      <c r="G25" s="72"/>
      <c r="H25" s="29">
        <v>7.78</v>
      </c>
      <c r="I25" s="44"/>
      <c r="J25" s="44"/>
      <c r="K25" s="44"/>
      <c r="L25" s="47"/>
    </row>
    <row r="26" spans="1:12" ht="32.25" customHeight="1" x14ac:dyDescent="0.25">
      <c r="A26" s="20"/>
      <c r="B26" s="51" t="s">
        <v>19</v>
      </c>
      <c r="C26" s="52"/>
      <c r="D26" s="53"/>
      <c r="E26" s="53"/>
      <c r="F26" s="53"/>
      <c r="G26" s="53"/>
      <c r="H26" s="53"/>
      <c r="I26" s="53"/>
      <c r="J26" s="53"/>
      <c r="K26" s="54"/>
      <c r="L26" s="21">
        <f>SUM(L9:L25)</f>
        <v>20265</v>
      </c>
    </row>
    <row r="27" spans="1:12" hidden="1" x14ac:dyDescent="0.25">
      <c r="A27" s="8"/>
      <c r="B27" s="55" t="s">
        <v>20</v>
      </c>
      <c r="C27" s="56"/>
      <c r="D27" s="56"/>
      <c r="E27" s="56"/>
      <c r="F27" s="56"/>
      <c r="G27" s="56"/>
      <c r="H27" s="56"/>
      <c r="I27" s="56"/>
      <c r="J27" s="56"/>
      <c r="K27" s="57"/>
      <c r="L27" s="16">
        <f>L26/122*22</f>
        <v>3654.3442622950815</v>
      </c>
    </row>
    <row r="29" spans="1:12" ht="21.75" customHeight="1" x14ac:dyDescent="0.25">
      <c r="B29" s="23" t="s">
        <v>22</v>
      </c>
      <c r="C29" s="23"/>
      <c r="D29" s="23"/>
      <c r="E29" s="23"/>
      <c r="F29" s="23"/>
      <c r="G29" s="23"/>
      <c r="H29" s="23"/>
      <c r="I29" s="23"/>
      <c r="J29" s="23"/>
      <c r="K29" s="23"/>
      <c r="L29" s="22"/>
    </row>
    <row r="30" spans="1:12" ht="21.75" customHeight="1" x14ac:dyDescent="0.25">
      <c r="B30" s="23"/>
      <c r="C30" s="23"/>
      <c r="D30" s="23"/>
      <c r="E30" s="23"/>
      <c r="F30" s="23"/>
      <c r="G30" s="23"/>
      <c r="H30" s="23"/>
      <c r="I30" s="23"/>
      <c r="J30" s="23"/>
      <c r="K30" s="23"/>
    </row>
    <row r="33" spans="12:12" x14ac:dyDescent="0.25">
      <c r="L33" s="22"/>
    </row>
  </sheetData>
  <mergeCells count="21">
    <mergeCell ref="B27:K27"/>
    <mergeCell ref="K1:L1"/>
    <mergeCell ref="A2:L2"/>
    <mergeCell ref="A3:L3"/>
    <mergeCell ref="A4:L4"/>
    <mergeCell ref="A6:A7"/>
    <mergeCell ref="B6:B7"/>
    <mergeCell ref="C6:F6"/>
    <mergeCell ref="G6:G7"/>
    <mergeCell ref="H6:H7"/>
    <mergeCell ref="G22:G25"/>
    <mergeCell ref="J22:J25"/>
    <mergeCell ref="K22:K25"/>
    <mergeCell ref="L22:L25"/>
    <mergeCell ref="I6:K6"/>
    <mergeCell ref="B26:K26"/>
    <mergeCell ref="E22:E25"/>
    <mergeCell ref="C22:D25"/>
    <mergeCell ref="A22:A25"/>
    <mergeCell ref="B22:B25"/>
    <mergeCell ref="I22:I25"/>
  </mergeCells>
  <conditionalFormatting sqref="F22:G22 F23:F25">
    <cfRule type="cellIs" dxfId="1" priority="2" operator="equal">
      <formula>"-"</formula>
    </cfRule>
  </conditionalFormatting>
  <conditionalFormatting sqref="H22:H25">
    <cfRule type="cellIs" dxfId="0" priority="1" operator="equal">
      <formula>"-"</formula>
    </cfRule>
  </conditionalFormatting>
  <pageMargins left="0.39370078740157483" right="0.39370078740157483" top="0.59055118110236227" bottom="0.59055118110236227" header="0" footer="0"/>
  <pageSetup paperSize="9" scale="6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НМЦК_общая</vt:lpstr>
      <vt:lpstr>НМЦК_общая!Область_печати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2026-07-15T07:58:30Z</dcterms:modified>
</cp:coreProperties>
</file>