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4010"/>
  </bookViews>
  <sheets>
    <sheet name="Лист1" sheetId="1" r:id="rId1"/>
  </sheets>
  <definedNames>
    <definedName name="_xlnm._FilterDatabase" localSheetId="0" hidden="1">Лист1!$A$8:$N$10</definedName>
    <definedName name="_xlnm.Print_Titles" localSheetId="0">Лист1!$6:$7</definedName>
    <definedName name="_xlnm.Print_Area" localSheetId="0">Лист1!$A$1:$Q$17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  <c r="S9" i="1"/>
  <c r="R9" i="1"/>
  <c r="O9" i="1"/>
  <c r="P9" i="1" s="1"/>
  <c r="L9" i="1"/>
  <c r="H9" i="1"/>
  <c r="K9" i="1" s="1"/>
  <c r="N9" i="1" s="1"/>
  <c r="M9" i="1" l="1"/>
  <c r="T10" i="1" l="1"/>
  <c r="S10" i="1"/>
  <c r="R10" i="1"/>
  <c r="P10" i="1"/>
  <c r="N10" i="1"/>
</calcChain>
</file>

<file path=xl/sharedStrings.xml><?xml version="1.0" encoding="utf-8"?>
<sst xmlns="http://schemas.openxmlformats.org/spreadsheetml/2006/main" count="38" uniqueCount="35">
  <si>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</si>
  <si>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</si>
  <si>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</si>
  <si>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</si>
  <si>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</si>
  <si>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</si>
  <si>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</si>
  <si>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</si>
  <si>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</si>
  <si>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</si>
  <si>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</si>
  <si>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</si>
  <si>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</si>
  <si>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</si>
  <si>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</si>
  <si>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</si>
  <si>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</si>
  <si>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</si>
  <si>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</si>
  <si>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Процкая Екатерина Вячеславовна Заместитель директора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</si>
  <si>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</si>
  <si>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</si>
  <si>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</si>
  <si>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согласовано:Директор: Коганкова Виктория Александровна</t>
  </si>
  <si>
    <t>Обоснование и расчет начальной (максимальной) цены контракта</t>
  </si>
  <si>
    <t>Единица измерения</t>
  </si>
  <si>
    <t>Минимальное ценовое предложение, руб.</t>
  </si>
  <si>
    <t>ИТОГО НМЦК по наименьшему ценовому предложению</t>
  </si>
  <si>
    <t>14=13*7</t>
  </si>
  <si>
    <t>Оказание услуг по организации питания детей в городском оздоровительном лагере (Дети и подростки 12-18 лет)</t>
  </si>
  <si>
    <t>дето-день</t>
  </si>
  <si>
    <t>* В целях соблюдения статьи 34 Бюджетного кодекса, Заказчиком принято решение при расчете НМЦК использовать минимальное ценовое предложение 1 890,24 рублей</t>
  </si>
  <si>
    <t>июня</t>
  </si>
  <si>
    <r>
      <t xml:space="preserve">на </t>
    </r>
    <r>
      <rPr>
        <b/>
        <sz val="10"/>
        <color theme="1"/>
        <rFont val="Times New Roman"/>
        <family val="1"/>
        <charset val="204"/>
      </rPr>
      <t xml:space="preserve">оказание услуг по организации питания детей в городском оздоровительном лагере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общеобразовательного учреждения средняя общеобразовательная школа № 491 с углубленным изучением математики Красногвардейского района Санкт-Петербурга для нужд Санкт-Петербурга в 2026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29.06.2026 № Б/Н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</si>
  <si>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Ответы на запрос получены от 3-х исполнителей Вх №1. Б/Н от 30.06.2026, Вх №2. Б/Н от 30.06.2026, Вх №3. Б/Н от 30.06.2026.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</si>
</sst>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4" fontId="9" fillId="0" borderId="1" xfId="0" applyNumberFormat="1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13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11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9</xdr:row>
      <xdr:rowOff>19050</xdr:rowOff>
    </xdr:from>
    <xdr:to>
      <xdr:col>12</xdr:col>
      <xdr:colOff>225427</xdr:colOff>
      <xdr:row>10</xdr:row>
      <xdr:rowOff>28985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7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17"/>
  <sheetViews>
    <sheetView tabSelected="1" view="pageBreakPreview" zoomScale="90" zoomScaleNormal="100" zoomScaleSheetLayoutView="90" workbookViewId="0">
      <selection activeCell="U22" sqref="U22"/>
    </sheetView>
  </sheetViews>
  <sheetFormatPr defaultColWidth="9.140625" defaultRowHeight="12.75" x14ac:dyDescent="0.2"/>
  <cols>
    <col min="1" max="1" width="9.140625" style="4"/>
    <col min="2" max="2" width="42.85546875" style="4" customWidth="1"/>
    <col min="3" max="5" width="10" style="4" bestFit="1" customWidth="1"/>
    <col min="6" max="7" width="3" style="4" customWidth="1"/>
    <col min="8" max="8" width="11.42578125" style="4" customWidth="1"/>
    <col min="9" max="9" width="9.140625" style="4"/>
    <col min="10" max="10" width="9.7109375" style="4" customWidth="1"/>
    <col min="11" max="11" width="11.5703125" style="4" customWidth="1"/>
    <col min="12" max="12" width="10.85546875" style="4" customWidth="1"/>
    <col min="13" max="13" width="9.140625" style="4"/>
    <col min="14" max="14" width="12.85546875" style="4" customWidth="1"/>
    <col min="15" max="15" width="9.85546875" style="4" customWidth="1"/>
    <col min="16" max="16" width="12.85546875" style="4" customWidth="1"/>
    <col min="17" max="17" width="9.140625" style="4"/>
    <col min="18" max="20" width="12.7109375" style="4" customWidth="1"/>
    <col min="21" max="16384" width="9.140625" style="4"/>
  </cols>
  <sheetData>
    <row r="2" spans="1:24" ht="12.75" customHeight="1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24" ht="15" customHeight="1" x14ac:dyDescent="0.2">
      <c r="A3" s="29" t="s">
        <v>24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24" ht="100.5" customHeight="1" x14ac:dyDescent="0.2">
      <c r="A4" s="30" t="s">
        <v>33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24" ht="16.5" customHeight="1" x14ac:dyDescent="0.2">
      <c r="A5" s="31" t="s">
        <v>34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</row>
    <row r="6" spans="1:24" ht="43.5" customHeight="1" x14ac:dyDescent="0.2">
      <c r="A6" s="32" t="s">
        <v>1</v>
      </c>
      <c r="B6" s="32" t="s">
        <v>2</v>
      </c>
      <c r="C6" s="32" t="s">
        <v>3</v>
      </c>
      <c r="D6" s="32"/>
      <c r="E6" s="32"/>
      <c r="F6" s="32"/>
      <c r="G6" s="32"/>
      <c r="H6" s="32"/>
      <c r="I6" s="32" t="s">
        <v>7</v>
      </c>
      <c r="J6" s="32" t="s">
        <v>8</v>
      </c>
      <c r="K6" s="32" t="s">
        <v>9</v>
      </c>
      <c r="L6" s="32"/>
      <c r="M6" s="32"/>
      <c r="N6" s="1" t="s">
        <v>18</v>
      </c>
      <c r="O6" s="33" t="s">
        <v>26</v>
      </c>
      <c r="P6" s="33" t="s">
        <v>27</v>
      </c>
      <c r="Q6" s="32" t="s">
        <v>25</v>
      </c>
    </row>
    <row r="7" spans="1:24" ht="89.25" x14ac:dyDescent="0.2">
      <c r="A7" s="32"/>
      <c r="B7" s="32"/>
      <c r="C7" s="3" t="s">
        <v>4</v>
      </c>
      <c r="D7" s="3" t="s">
        <v>5</v>
      </c>
      <c r="E7" s="3" t="s">
        <v>6</v>
      </c>
      <c r="F7" s="3"/>
      <c r="G7" s="3"/>
      <c r="H7" s="3"/>
      <c r="I7" s="32"/>
      <c r="J7" s="32"/>
      <c r="K7" s="3" t="s">
        <v>10</v>
      </c>
      <c r="L7" s="2" t="s">
        <v>11</v>
      </c>
      <c r="M7" s="2" t="s">
        <v>12</v>
      </c>
      <c r="N7" s="3"/>
      <c r="O7" s="34"/>
      <c r="P7" s="34"/>
      <c r="Q7" s="32"/>
    </row>
    <row r="8" spans="1:24" ht="40.5" x14ac:dyDescent="0.2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13</v>
      </c>
      <c r="I8" s="5">
        <v>7</v>
      </c>
      <c r="J8" s="5" t="s">
        <v>14</v>
      </c>
      <c r="K8" s="5" t="s">
        <v>15</v>
      </c>
      <c r="L8" s="5">
        <v>10</v>
      </c>
      <c r="M8" s="5">
        <v>11</v>
      </c>
      <c r="N8" s="5" t="s">
        <v>16</v>
      </c>
      <c r="O8" s="5">
        <v>13</v>
      </c>
      <c r="P8" s="5" t="s">
        <v>28</v>
      </c>
      <c r="Q8" s="5">
        <v>15</v>
      </c>
    </row>
    <row r="9" spans="1:24" ht="45" x14ac:dyDescent="0.2">
      <c r="A9" s="7">
        <v>1</v>
      </c>
      <c r="B9" s="27" t="s">
        <v>29</v>
      </c>
      <c r="C9" s="28">
        <v>630.08000000000004</v>
      </c>
      <c r="D9" s="28">
        <v>632.41999999999996</v>
      </c>
      <c r="E9" s="28">
        <v>635.70000000000005</v>
      </c>
      <c r="F9" s="8"/>
      <c r="G9" s="8"/>
      <c r="H9" s="8">
        <f t="shared" ref="H9" si="0">C9+D9+E9</f>
        <v>1898.2</v>
      </c>
      <c r="I9" s="9">
        <v>3</v>
      </c>
      <c r="J9" s="9">
        <v>3</v>
      </c>
      <c r="K9" s="8">
        <f t="shared" ref="K9" si="1">ROUND(H9/J9,2)</f>
        <v>632.73</v>
      </c>
      <c r="L9" s="8">
        <f t="shared" ref="L9" si="2">STDEV(C9:E9)</f>
        <v>2.8230716132137657</v>
      </c>
      <c r="M9" s="10">
        <f t="shared" ref="M9" si="3">L9/K9</f>
        <v>4.4617318812349115E-3</v>
      </c>
      <c r="N9" s="22">
        <f t="shared" ref="N9" si="4">I9*K9</f>
        <v>1898.19</v>
      </c>
      <c r="O9" s="24">
        <f t="shared" ref="O9" si="5">C9</f>
        <v>630.08000000000004</v>
      </c>
      <c r="P9" s="24">
        <f t="shared" ref="P9" si="6">O9*I9</f>
        <v>1890.2400000000002</v>
      </c>
      <c r="Q9" s="9" t="s">
        <v>30</v>
      </c>
      <c r="R9" s="23">
        <f t="shared" ref="R9" si="7">C9*$I9</f>
        <v>1890.2400000000002</v>
      </c>
      <c r="S9" s="23">
        <f t="shared" ref="S9" si="8">D9*$I9</f>
        <v>1897.2599999999998</v>
      </c>
      <c r="T9" s="23">
        <f t="shared" ref="T9" si="9">E9*$I9</f>
        <v>1907.1000000000001</v>
      </c>
      <c r="U9" s="11"/>
      <c r="V9" s="11"/>
      <c r="W9" s="11"/>
      <c r="X9" s="11"/>
    </row>
    <row r="10" spans="1:24" x14ac:dyDescent="0.2">
      <c r="A10" s="35" t="s">
        <v>17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6"/>
      <c r="M10" s="36"/>
      <c r="N10" s="8">
        <f>SUM(N9:N9)</f>
        <v>1898.19</v>
      </c>
      <c r="O10" s="8"/>
      <c r="P10" s="25">
        <f>SUM(P9:P9)</f>
        <v>1890.2400000000002</v>
      </c>
      <c r="Q10" s="23"/>
      <c r="R10" s="23">
        <f>SUM(R9:R9)</f>
        <v>1890.2400000000002</v>
      </c>
      <c r="S10" s="23">
        <f>SUM(S9:S9)</f>
        <v>1897.2599999999998</v>
      </c>
      <c r="T10" s="23">
        <f>SUM(T9:T9)</f>
        <v>1907.1000000000001</v>
      </c>
      <c r="U10" s="11"/>
    </row>
    <row r="12" spans="1:24" x14ac:dyDescent="0.2">
      <c r="A12" s="26" t="s">
        <v>31</v>
      </c>
    </row>
    <row r="14" spans="1:24" x14ac:dyDescent="0.2">
      <c r="A14" s="12" t="s">
        <v>19</v>
      </c>
      <c r="B14" s="12"/>
      <c r="C14" s="12"/>
      <c r="D14" s="12"/>
      <c r="E14" s="12"/>
      <c r="F14" s="12"/>
      <c r="G14" s="12"/>
      <c r="H14" s="12"/>
      <c r="I14" s="13"/>
      <c r="J14" s="14"/>
      <c r="K14" s="14"/>
      <c r="L14" s="15">
        <v>30</v>
      </c>
      <c r="M14" s="16" t="s">
        <v>32</v>
      </c>
      <c r="N14" s="17">
        <v>2026</v>
      </c>
      <c r="O14" s="17"/>
      <c r="P14" s="17"/>
      <c r="Q14" s="13"/>
    </row>
    <row r="15" spans="1:24" x14ac:dyDescent="0.2">
      <c r="A15" s="18" t="s">
        <v>20</v>
      </c>
      <c r="B15" s="18"/>
      <c r="C15" s="13"/>
      <c r="D15" s="13"/>
      <c r="E15" s="13"/>
      <c r="F15" s="13"/>
      <c r="G15" s="13"/>
      <c r="H15" s="13"/>
      <c r="I15" s="13"/>
      <c r="J15" s="19" t="s">
        <v>21</v>
      </c>
      <c r="K15" s="19"/>
      <c r="L15" s="20"/>
      <c r="M15" s="15" t="s">
        <v>22</v>
      </c>
      <c r="N15" s="13"/>
      <c r="O15" s="13"/>
      <c r="P15" s="13"/>
      <c r="Q15" s="13"/>
    </row>
    <row r="16" spans="1:24" x14ac:dyDescent="0.2">
      <c r="A16" s="21" t="s">
        <v>23</v>
      </c>
      <c r="B16" s="21"/>
      <c r="C16" s="21"/>
      <c r="D16" s="21"/>
      <c r="E16" s="21"/>
      <c r="F16" s="21"/>
      <c r="G16" s="21"/>
      <c r="H16" s="21"/>
      <c r="J16" s="14"/>
      <c r="K16" s="14"/>
      <c r="L16" s="15">
        <v>30</v>
      </c>
      <c r="M16" s="16" t="s">
        <v>32</v>
      </c>
      <c r="N16" s="17">
        <v>2026</v>
      </c>
      <c r="O16" s="17"/>
      <c r="P16" s="17"/>
    </row>
    <row r="17" spans="10:16" x14ac:dyDescent="0.2">
      <c r="J17" s="19" t="s">
        <v>21</v>
      </c>
      <c r="K17" s="19"/>
      <c r="L17" s="20"/>
      <c r="M17" s="15" t="s">
        <v>22</v>
      </c>
      <c r="N17" s="13"/>
      <c r="O17" s="13"/>
      <c r="P17" s="13"/>
    </row>
  </sheetData>
  <autoFilter ref="A8:N10"/>
  <mergeCells count="15">
    <mergeCell ref="A10:K10"/>
    <mergeCell ref="L10:M10"/>
    <mergeCell ref="A6:A7"/>
    <mergeCell ref="B6:B7"/>
    <mergeCell ref="C6:H6"/>
    <mergeCell ref="I6:I7"/>
    <mergeCell ref="J6:J7"/>
    <mergeCell ref="K6:M6"/>
    <mergeCell ref="A2:Q2"/>
    <mergeCell ref="A3:Q3"/>
    <mergeCell ref="A4:Q4"/>
    <mergeCell ref="A5:Q5"/>
    <mergeCell ref="Q6:Q7"/>
    <mergeCell ref="O6:O7"/>
    <mergeCell ref="P6:P7"/>
  </mergeCells>
  <pageMargins left="0.39370078740157483" right="0.39370078740157483" top="0.39370078740157483" bottom="0.39370078740157483" header="0.31496062992125984" footer="0.31496062992125984"/>
  <pageSetup paperSize="9" scale="71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2026-06-30T08:22:18Z</dcterms:modified>
</cp:coreProperties>
</file>