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3"/>
  <workbookPr filterPrivacy="1" defaultThemeVersion="124226"/>
  <xr:revisionPtr revIDLastSave="0" documentId="13_ncr:1_{925FCF01-E0FB-B243-84F1-17A855723A17}" xr6:coauthVersionLast="47" xr6:coauthVersionMax="47" xr10:uidLastSave="{00000000-0000-0000-0000-000000000000}"/>
  <bookViews>
    <workbookView xWindow="0" yWindow="620" windowWidth="28800" windowHeight="16100" xr2:uid="{00000000-000D-0000-FFFF-FFFF00000000}"/>
  </bookViews>
  <sheets>
    <sheet name="Лист3" sheetId="3" r:id="rId1"/>
  </sheets>
  <definedNames>
    <definedName name="_xlnm.Print_Area" localSheetId="0">Лист3!$A$1:$M$23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0" i="3" l="1"/>
  <c r="M11" i="3"/>
  <c r="M12" i="3"/>
  <c r="M13" i="3"/>
  <c r="M14" i="3" s="1"/>
  <c r="M9" i="3"/>
  <c r="H13" i="3" l="1"/>
  <c r="I13" i="3"/>
  <c r="J13" i="3" s="1"/>
  <c r="I10" i="3" l="1"/>
  <c r="I11" i="3"/>
  <c r="I12" i="3"/>
  <c r="I9" i="3"/>
  <c r="H10" i="3"/>
  <c r="H11" i="3"/>
  <c r="H12" i="3"/>
  <c r="H9" i="3"/>
  <c r="J12" i="3" l="1"/>
  <c r="J9" i="3"/>
  <c r="J11" i="3"/>
  <c r="J10" i="3"/>
</calcChain>
</file>

<file path=xl/sharedStrings.xml><?xml version="1.0" encoding="utf-8"?>
<sst xmlns="http://schemas.openxmlformats.org/spreadsheetml/2006/main" count="39" uniqueCount="33">
  <si>
    <t>Расчет начальной (максимальной) цены контракта</t>
  </si>
  <si>
    <t>(указывается предмет контракта )</t>
  </si>
  <si>
    <t>Обоснование и расчет начальной максимальной цены</t>
  </si>
  <si>
    <t>№ п/п</t>
  </si>
  <si>
    <t>Наименование товара</t>
  </si>
  <si>
    <t>Единица измерения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</si>
  <si>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</si>
  <si>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</si>
  <si>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</si>
  <si>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Количество к закупке</t>
  </si>
  <si>
    <t>Общая стоимость товаров,работ,услуг (руб)</t>
  </si>
  <si>
    <t>шт.</t>
  </si>
  <si>
    <t>Итого (тыс.руб.)</t>
  </si>
  <si>
    <t xml:space="preserve">Дата подготовки обоснования НМЦК:          </t>
  </si>
  <si>
    <t>(расшифровка подписи)</t>
  </si>
  <si>
    <t>Цена предложенная участником № 1, руб. ц₁</t>
  </si>
  <si>
    <t>Цена предложенная участником №  , руб. ц₂</t>
  </si>
  <si>
    <t>Цена предложенная участником № 3 , руб. ц₃</t>
  </si>
  <si>
    <t>Государственное бюджетное общеобразовательное учреждение средняя общеобразовательная школа №121 Калининского района Санкт-Петербурга имени С.Е. Маркова,                  ИНН 7804138474</t>
  </si>
  <si>
    <t xml:space="preserve">Обоснование и расчет начальной максимальной цены произведены с учетом положений Федерального закона от 05.04.2013 №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г № 567 "Об утверждении Методических рекомендаций по применению методов определения начальной (максимальной) цены контракта, заключаемого у единственного поставщика". </t>
  </si>
  <si>
    <t>ОКПД2</t>
  </si>
  <si>
    <t xml:space="preserve">Контрактный управляющий </t>
  </si>
  <si>
    <t>Наименьшая</t>
  </si>
  <si>
    <t>31.01.12.110</t>
  </si>
  <si>
    <t>31.01.12.160</t>
  </si>
  <si>
    <t xml:space="preserve">поставку мебели для библиотеки </t>
  </si>
  <si>
    <t>31.01.12.122</t>
  </si>
  <si>
    <t>КОНЦЕПТ PUZZLE9 Стол ученич. регулир. (1171*520h580-820) (р.гр. 3-7), (бук/серый)</t>
  </si>
  <si>
    <t>КОНЦЕПТ Комбинация столов ученич. регулир. (1756*1560h580-820) (р.гр. 3-7), (бук/серый)</t>
  </si>
  <si>
    <t xml:space="preserve">КРК FUN BLACK TE BB-2 Кресло рабочее (ткань/сетка) (C02/T-7) (зеленый/серый)
</t>
  </si>
  <si>
    <t>ДМК Пуф "Окей" (D48h42) (Nappa 696)</t>
  </si>
  <si>
    <t>Стул барный "Комо-до" (AV 407) (бархат California 696 (зеленый)/опора К3 прямая барная, черный глянец)</t>
  </si>
  <si>
    <t>1) метод сопоставимых рыночных цен (анализ рынка)
Во исполнение подп. «в» пункта 7 Постановления № 1875, с учетом информационного письма Минфина России
от 31.01.2025 N 24-01-06/8697 "О применении положений постановления Правительства Российской Федерации от 23
декабря 2024 г. N 1875 "О мерах по предоставлению национального режима при осуществлении закупок товаров, работ,
услуг для обеспечения государственных и муниципальных нужд, закупок товаров, работ, услуг отдельными видами
юридических лиц", письма Минфина России от 17.03.2025 N 24-06-06/25869 заказчиком:
а) в государственной информационной системе промышленности установлено (найдена информация)
_(3)_ субъект(-а, -ов) деятельности в сфере промышленности, информация о которых включена в
государственную информационную систему промышленности, и из них, осуществляющим поставку товара направлено
_(пример: 3)_ запрос(-ов) (исх. от 10.07.2026_ № б/н);
б) на официальном сайте единой информационной системы в реестре контрактов, заключенных заказчиками,
установлено (найдена информация) и направлено _(1)_ запросов поставщикам, которые осуществляют
поставку происходящих из государств - членов Евразийского экономического союза товаров, идентичных товарам,
планируемым к закупке (при их отсутствии - однородных товаров) (исх. от 10.07.2026№ б/н).
Заказчиком от субъектов деятельности в сфере промышленности, информация о которых включена в
государственную информационную систему промышленности, и от поставщиков, которые осуществляют поставку
происходящих из государств - членов Евразийского экономического союза товаров, идентичных товарам, планируемым
к закупке (при их отсутствии - однородных товаров) получено менее 3 (трех) ответов.
В связи с неполучением заказчиком информации в необходимом количестве, предусмотренной абзацем
третьим подпункта "в" пункта 7 Постановления N 1875, заказчик применяет метод сопоставимых рыночных цен
(анализа рынка) в соответствии с положениями статьи 22 Закона N 44-ФЗ без учета такой информации и использует
иную предусмотренную частью 5 статьи 22 Закона N 44-ФЗ информацию о ценах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</si>
</sst>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Arial"/>
      <family val="2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7" fillId="0" borderId="0"/>
    <xf numFmtId="0" fontId="8" fillId="0" borderId="0"/>
  </cellStyleXfs>
  <cellXfs count="57">
    <xf numFmtId="0" fontId="0" fillId="0" borderId="0" xfId="0"/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 vertical="top" wrapText="1"/>
    </xf>
    <xf numFmtId="9" fontId="3" fillId="2" borderId="6" xfId="1" applyFont="1" applyFill="1" applyBorder="1" applyAlignment="1">
      <alignment horizontal="center" vertical="top" wrapText="1"/>
    </xf>
    <xf numFmtId="0" fontId="5" fillId="0" borderId="0" xfId="0" applyFont="1"/>
    <xf numFmtId="0" fontId="5" fillId="2" borderId="0" xfId="0" applyFont="1" applyFill="1" applyAlignment="1">
      <alignment horizontal="center"/>
    </xf>
    <xf numFmtId="0" fontId="5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vertical="center"/>
    </xf>
    <xf numFmtId="9" fontId="3" fillId="2" borderId="6" xfId="1" applyFont="1" applyFill="1" applyBorder="1" applyAlignment="1">
      <alignment vertical="center"/>
    </xf>
    <xf numFmtId="0" fontId="5" fillId="0" borderId="0" xfId="0" applyFont="1" applyAlignment="1">
      <alignment horizontal="center"/>
    </xf>
    <xf numFmtId="2" fontId="5" fillId="0" borderId="0" xfId="0" applyNumberFormat="1" applyFont="1"/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2" fontId="4" fillId="2" borderId="6" xfId="0" applyNumberFormat="1" applyFont="1" applyFill="1" applyBorder="1" applyAlignment="1">
      <alignment horizontal="center" vertical="center" wrapText="1" shrinkToFit="1"/>
    </xf>
    <xf numFmtId="2" fontId="6" fillId="2" borderId="6" xfId="0" applyNumberFormat="1" applyFont="1" applyFill="1" applyBorder="1" applyAlignment="1">
      <alignment vertical="center"/>
    </xf>
    <xf numFmtId="2" fontId="5" fillId="2" borderId="0" xfId="0" applyNumberFormat="1" applyFont="1" applyFill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2" fillId="0" borderId="0" xfId="0" applyFont="1"/>
    <xf numFmtId="2" fontId="6" fillId="2" borderId="0" xfId="0" applyNumberFormat="1" applyFont="1" applyFill="1"/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/>
    <xf numFmtId="0" fontId="3" fillId="2" borderId="6" xfId="0" applyFont="1" applyFill="1" applyBorder="1" applyAlignment="1">
      <alignment horizontal="center"/>
    </xf>
    <xf numFmtId="2" fontId="4" fillId="2" borderId="5" xfId="0" applyNumberFormat="1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 vertical="center"/>
    </xf>
    <xf numFmtId="2" fontId="4" fillId="2" borderId="7" xfId="0" applyNumberFormat="1" applyFont="1" applyFill="1" applyBorder="1"/>
    <xf numFmtId="2" fontId="3" fillId="2" borderId="6" xfId="0" applyNumberFormat="1" applyFont="1" applyFill="1" applyBorder="1" applyAlignment="1">
      <alignment horizontal="center" vertical="center" wrapText="1"/>
    </xf>
    <xf numFmtId="2" fontId="3" fillId="2" borderId="6" xfId="0" applyNumberFormat="1" applyFont="1" applyFill="1" applyBorder="1" applyAlignment="1">
      <alignment horizontal="center" vertical="center"/>
    </xf>
    <xf numFmtId="2" fontId="6" fillId="0" borderId="6" xfId="0" applyNumberFormat="1" applyFont="1" applyBorder="1" applyAlignment="1">
      <alignment vertical="center" wrapText="1"/>
    </xf>
    <xf numFmtId="2" fontId="4" fillId="0" borderId="6" xfId="0" applyNumberFormat="1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left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</cellXfs>
  <cellStyles count="4">
    <cellStyle name="Обычный" xfId="0" builtinId="0"/>
    <cellStyle name="Обычный 2" xfId="2" xr:uid="{00000000-0005-0000-0000-000001000000}"/>
    <cellStyle name="Обычный 3" xfId="3" xr:uid="{00000000-0005-0000-0000-000002000000}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3"/>
  <sheetViews>
    <sheetView tabSelected="1" view="pageBreakPreview" topLeftCell="A5" zoomScaleNormal="100" zoomScaleSheetLayoutView="100" workbookViewId="0">
      <selection activeCell="A5" sqref="A5:M5"/>
    </sheetView>
  </sheetViews>
  <sheetFormatPr baseColWidth="10" defaultColWidth="9.1640625" defaultRowHeight="14" x14ac:dyDescent="0.15"/>
  <cols>
    <col min="1" max="1" width="8.83203125" style="6" customWidth="1"/>
    <col min="2" max="2" width="38.5" style="6" customWidth="1"/>
    <col min="3" max="3" width="12.83203125" style="6" customWidth="1"/>
    <col min="4" max="4" width="9.1640625" style="6"/>
    <col min="5" max="5" width="9.5" style="7" bestFit="1" customWidth="1"/>
    <col min="6" max="7" width="9.1640625" style="7"/>
    <col min="8" max="9" width="9.1640625" style="8" customWidth="1"/>
    <col min="10" max="11" width="9.1640625" style="8"/>
    <col min="12" max="12" width="11.83203125" style="6" customWidth="1"/>
    <col min="13" max="13" width="34.5" style="21" customWidth="1"/>
    <col min="14" max="14" width="17.83203125" style="15" customWidth="1"/>
    <col min="15" max="18" width="10.5" style="6" bestFit="1" customWidth="1"/>
    <col min="19" max="19" width="11.33203125" style="6" customWidth="1"/>
    <col min="20" max="16384" width="9.1640625" style="6"/>
  </cols>
  <sheetData>
    <row r="1" spans="1:19" s="15" customFormat="1" ht="15.75" customHeight="1" x14ac:dyDescent="0.1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9" s="15" customFormat="1" x14ac:dyDescent="0.15">
      <c r="A2" s="42" t="s">
        <v>25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Q2" s="39"/>
    </row>
    <row r="3" spans="1:19" s="15" customFormat="1" x14ac:dyDescent="0.15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Q3" s="39"/>
    </row>
    <row r="4" spans="1:19" s="15" customFormat="1" ht="32.25" customHeight="1" x14ac:dyDescent="0.15">
      <c r="A4" s="44" t="s">
        <v>18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9" s="15" customFormat="1" ht="259" customHeight="1" x14ac:dyDescent="0.15">
      <c r="A5" s="45" t="s">
        <v>32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6" spans="1:19" s="15" customFormat="1" x14ac:dyDescent="0.15">
      <c r="A6" s="46" t="s">
        <v>2</v>
      </c>
      <c r="B6" s="47"/>
      <c r="C6" s="47"/>
      <c r="D6" s="47"/>
      <c r="E6" s="47"/>
      <c r="F6" s="47"/>
      <c r="G6" s="47"/>
      <c r="H6" s="47"/>
      <c r="I6" s="47"/>
      <c r="J6" s="47"/>
      <c r="K6" s="48"/>
      <c r="L6" s="30">
        <v>1</v>
      </c>
      <c r="M6" s="31"/>
    </row>
    <row r="7" spans="1:19" ht="140" x14ac:dyDescent="0.15">
      <c r="A7" s="1" t="s">
        <v>3</v>
      </c>
      <c r="B7" s="2" t="s">
        <v>4</v>
      </c>
      <c r="C7" s="3" t="s">
        <v>20</v>
      </c>
      <c r="D7" s="3" t="s">
        <v>5</v>
      </c>
      <c r="E7" s="3" t="s">
        <v>15</v>
      </c>
      <c r="F7" s="3" t="s">
        <v>16</v>
      </c>
      <c r="G7" s="3" t="s">
        <v>17</v>
      </c>
      <c r="H7" s="3" t="s">
        <v>6</v>
      </c>
      <c r="I7" s="4" t="s">
        <v>7</v>
      </c>
      <c r="J7" s="5" t="s">
        <v>8</v>
      </c>
      <c r="K7" s="3" t="s">
        <v>9</v>
      </c>
      <c r="L7" s="3" t="s">
        <v>22</v>
      </c>
      <c r="M7" s="19" t="s">
        <v>10</v>
      </c>
    </row>
    <row r="8" spans="1:19" x14ac:dyDescent="0.15">
      <c r="A8" s="11">
        <v>1</v>
      </c>
      <c r="B8" s="11">
        <v>2</v>
      </c>
      <c r="C8" s="11">
        <v>7</v>
      </c>
      <c r="D8" s="11">
        <v>8</v>
      </c>
      <c r="E8" s="11">
        <v>9</v>
      </c>
      <c r="F8" s="11">
        <v>10</v>
      </c>
      <c r="G8" s="11">
        <v>11</v>
      </c>
      <c r="H8" s="11">
        <v>12</v>
      </c>
      <c r="I8" s="11">
        <v>13</v>
      </c>
      <c r="J8" s="11">
        <v>14</v>
      </c>
      <c r="K8" s="11">
        <v>15</v>
      </c>
      <c r="L8" s="11">
        <v>16</v>
      </c>
      <c r="M8" s="11">
        <v>17</v>
      </c>
      <c r="O8" s="15"/>
      <c r="P8" s="15"/>
      <c r="Q8" s="10"/>
      <c r="R8" s="15"/>
      <c r="S8" s="15"/>
    </row>
    <row r="9" spans="1:19" ht="45" customHeight="1" x14ac:dyDescent="0.15">
      <c r="A9" s="2">
        <v>1</v>
      </c>
      <c r="B9" s="17" t="s">
        <v>27</v>
      </c>
      <c r="C9" s="17" t="s">
        <v>23</v>
      </c>
      <c r="D9" s="2" t="s">
        <v>11</v>
      </c>
      <c r="E9" s="37">
        <v>15120.31</v>
      </c>
      <c r="F9" s="35">
        <v>62629</v>
      </c>
      <c r="G9" s="34">
        <v>62321</v>
      </c>
      <c r="H9" s="12">
        <f t="shared" ref="H9:H13" si="0">SUM(E9:G9)/3</f>
        <v>46690.1</v>
      </c>
      <c r="I9" s="13">
        <f t="shared" ref="I9:I13" si="1">STDEV(E9:G9)</f>
        <v>27340.68</v>
      </c>
      <c r="J9" s="14">
        <f t="shared" ref="J9:J13" si="2">I9/H9</f>
        <v>0.59</v>
      </c>
      <c r="K9" s="32">
        <v>6</v>
      </c>
      <c r="L9" s="36">
        <v>15120.31</v>
      </c>
      <c r="M9" s="20">
        <f>L9*K9</f>
        <v>90721.86</v>
      </c>
      <c r="S9" s="16"/>
    </row>
    <row r="10" spans="1:19" ht="59" customHeight="1" x14ac:dyDescent="0.15">
      <c r="A10" s="2">
        <v>2</v>
      </c>
      <c r="B10" s="17" t="s">
        <v>28</v>
      </c>
      <c r="C10" s="17" t="s">
        <v>26</v>
      </c>
      <c r="D10" s="2" t="s">
        <v>11</v>
      </c>
      <c r="E10" s="37">
        <v>60481.26</v>
      </c>
      <c r="F10" s="35">
        <v>15657</v>
      </c>
      <c r="G10" s="34">
        <v>15580</v>
      </c>
      <c r="H10" s="12">
        <f t="shared" si="0"/>
        <v>30572.75</v>
      </c>
      <c r="I10" s="13">
        <f t="shared" si="1"/>
        <v>25901.56</v>
      </c>
      <c r="J10" s="14">
        <f t="shared" si="2"/>
        <v>0.85</v>
      </c>
      <c r="K10" s="32">
        <v>1</v>
      </c>
      <c r="L10" s="36">
        <v>60481.26</v>
      </c>
      <c r="M10" s="20">
        <f t="shared" ref="M10:M13" si="3">L10*K10</f>
        <v>60481.26</v>
      </c>
      <c r="S10" s="16"/>
    </row>
    <row r="11" spans="1:19" ht="60" customHeight="1" x14ac:dyDescent="0.15">
      <c r="A11" s="2">
        <v>3</v>
      </c>
      <c r="B11" s="17" t="s">
        <v>29</v>
      </c>
      <c r="C11" s="17" t="s">
        <v>24</v>
      </c>
      <c r="D11" s="2" t="s">
        <v>11</v>
      </c>
      <c r="E11" s="38">
        <v>9937.66</v>
      </c>
      <c r="F11" s="35">
        <v>10426</v>
      </c>
      <c r="G11" s="34">
        <v>10374</v>
      </c>
      <c r="H11" s="12">
        <f t="shared" si="0"/>
        <v>10245.89</v>
      </c>
      <c r="I11" s="13">
        <f t="shared" si="1"/>
        <v>268.2</v>
      </c>
      <c r="J11" s="14">
        <f t="shared" si="2"/>
        <v>0.03</v>
      </c>
      <c r="K11" s="32">
        <v>2</v>
      </c>
      <c r="L11" s="36">
        <v>9937.66</v>
      </c>
      <c r="M11" s="20">
        <f t="shared" si="3"/>
        <v>19875.32</v>
      </c>
      <c r="S11" s="16"/>
    </row>
    <row r="12" spans="1:19" ht="58" customHeight="1" x14ac:dyDescent="0.15">
      <c r="A12" s="2">
        <v>4</v>
      </c>
      <c r="B12" s="17" t="s">
        <v>30</v>
      </c>
      <c r="C12" s="17" t="s">
        <v>24</v>
      </c>
      <c r="D12" s="2" t="s">
        <v>11</v>
      </c>
      <c r="E12" s="38">
        <v>14599.84</v>
      </c>
      <c r="F12" s="35">
        <v>8075</v>
      </c>
      <c r="G12" s="34">
        <v>8035</v>
      </c>
      <c r="H12" s="12">
        <f t="shared" si="0"/>
        <v>10236.61</v>
      </c>
      <c r="I12" s="13">
        <f t="shared" si="1"/>
        <v>3778.72</v>
      </c>
      <c r="J12" s="14">
        <f t="shared" si="2"/>
        <v>0.37</v>
      </c>
      <c r="K12" s="32">
        <v>12</v>
      </c>
      <c r="L12" s="36">
        <v>14599.84</v>
      </c>
      <c r="M12" s="20">
        <f t="shared" si="3"/>
        <v>175198.07999999999</v>
      </c>
      <c r="S12" s="16"/>
    </row>
    <row r="13" spans="1:19" ht="58" customHeight="1" x14ac:dyDescent="0.15">
      <c r="A13" s="2">
        <v>5</v>
      </c>
      <c r="B13" s="17" t="s">
        <v>31</v>
      </c>
      <c r="C13" s="17" t="s">
        <v>24</v>
      </c>
      <c r="D13" s="2" t="s">
        <v>11</v>
      </c>
      <c r="E13" s="38">
        <v>9097.77</v>
      </c>
      <c r="F13" s="35">
        <v>10089</v>
      </c>
      <c r="G13" s="34">
        <v>10039</v>
      </c>
      <c r="H13" s="12">
        <f t="shared" si="0"/>
        <v>9741.92</v>
      </c>
      <c r="I13" s="13">
        <f t="shared" si="1"/>
        <v>558.41</v>
      </c>
      <c r="J13" s="14">
        <f t="shared" si="2"/>
        <v>0.06</v>
      </c>
      <c r="K13" s="32">
        <v>4</v>
      </c>
      <c r="L13" s="36">
        <v>9097.77</v>
      </c>
      <c r="M13" s="20">
        <f t="shared" si="3"/>
        <v>36391.08</v>
      </c>
      <c r="S13" s="16"/>
    </row>
    <row r="14" spans="1:19" x14ac:dyDescent="0.15">
      <c r="A14" s="54" t="s">
        <v>12</v>
      </c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6"/>
      <c r="M14" s="33">
        <f>SUM(M9:M13)</f>
        <v>382667.6</v>
      </c>
    </row>
    <row r="15" spans="1:19" ht="15" customHeight="1" x14ac:dyDescent="0.15">
      <c r="A15" s="49" t="s">
        <v>19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22"/>
    </row>
    <row r="16" spans="1:19" x14ac:dyDescent="0.15">
      <c r="A16" s="50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22"/>
    </row>
    <row r="17" spans="1:14" x14ac:dyDescent="0.15">
      <c r="A17" s="50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22"/>
    </row>
    <row r="18" spans="1:14" ht="12.75" customHeight="1" x14ac:dyDescent="0.15">
      <c r="A18" s="50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22"/>
    </row>
    <row r="19" spans="1:14" hidden="1" x14ac:dyDescent="0.15">
      <c r="A19" s="50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22"/>
    </row>
    <row r="20" spans="1:14" hidden="1" x14ac:dyDescent="0.15">
      <c r="A20" s="51"/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22"/>
    </row>
    <row r="21" spans="1:14" ht="15.75" customHeight="1" x14ac:dyDescent="0.15">
      <c r="A21" s="52" t="s">
        <v>13</v>
      </c>
      <c r="B21" s="52"/>
      <c r="C21" s="23"/>
      <c r="D21" s="23"/>
      <c r="E21" s="24"/>
      <c r="F21" s="24"/>
      <c r="G21" s="24"/>
      <c r="H21" s="25"/>
      <c r="I21" s="25"/>
      <c r="J21" s="25"/>
      <c r="K21" s="25"/>
      <c r="L21" s="26"/>
      <c r="M21" s="27"/>
      <c r="N21" s="22"/>
    </row>
    <row r="22" spans="1:14" ht="15.75" customHeight="1" x14ac:dyDescent="0.15">
      <c r="A22" s="53" t="s">
        <v>21</v>
      </c>
      <c r="B22" s="53"/>
      <c r="C22" s="10"/>
      <c r="D22" s="10"/>
      <c r="E22" s="28"/>
      <c r="F22" s="28"/>
      <c r="G22" s="18"/>
      <c r="H22" s="29"/>
      <c r="I22" s="29"/>
      <c r="J22" s="25"/>
      <c r="K22" s="25"/>
      <c r="L22" s="26"/>
      <c r="M22" s="27"/>
      <c r="N22" s="22"/>
    </row>
    <row r="23" spans="1:14" x14ac:dyDescent="0.15">
      <c r="A23" s="26"/>
      <c r="B23" s="25"/>
      <c r="C23" s="22"/>
      <c r="D23" s="22"/>
      <c r="E23" s="9"/>
      <c r="F23" s="9"/>
      <c r="G23" s="40" t="s">
        <v>14</v>
      </c>
      <c r="H23" s="40"/>
      <c r="I23" s="40"/>
      <c r="J23" s="25"/>
      <c r="K23" s="25"/>
      <c r="L23" s="26"/>
      <c r="M23" s="27"/>
      <c r="N23" s="22"/>
    </row>
  </sheetData>
  <mergeCells count="12">
    <mergeCell ref="Q2:Q3"/>
    <mergeCell ref="G23:I23"/>
    <mergeCell ref="A1:M1"/>
    <mergeCell ref="A2:M2"/>
    <mergeCell ref="A3:M3"/>
    <mergeCell ref="A4:M4"/>
    <mergeCell ref="A5:M5"/>
    <mergeCell ref="A6:K6"/>
    <mergeCell ref="A15:M20"/>
    <mergeCell ref="A21:B21"/>
    <mergeCell ref="A22:B22"/>
    <mergeCell ref="A14:L14"/>
  </mergeCells>
  <pageMargins left="0.25" right="0.25" top="0.75" bottom="0.75" header="0.3" footer="0.3"/>
  <pageSetup paperSize="9" scale="72" fitToHeight="0" orientation="landscape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</vt:lpstr>
      <vt:lpstr>Лист3!Область_печати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2026-07-16T14:11:22Z</dcterms:modified>
</cp:coreProperties>
</file>