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Лицей 554\2026\Закупки\Публички\Канцелярия ПД Лагерь\"/>
    </mc:Choice>
  </mc:AlternateContent>
  <xr:revisionPtr revIDLastSave="0" documentId="13_ncr:1_{F007F906-E57D-4FCD-B2E0-BA5612BAB65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Расчет общий" sheetId="9" r:id="rId1"/>
  </sheets>
  <definedNames>
    <definedName name="_xlnm._FilterDatabase" localSheetId="0" hidden="1">'Расчет общий'!$D$3:$P$64</definedName>
    <definedName name="_xlnm.Print_Area" localSheetId="0">'Расчет общий'!$A$1:$P$40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24" i="9" l="1"/>
  <c r="P24" i="9" s="1"/>
  <c r="J18" i="9"/>
  <c r="J13" i="9"/>
  <c r="J12" i="9"/>
  <c r="J11" i="9"/>
  <c r="M23" i="9"/>
  <c r="P23" i="9" s="1"/>
  <c r="N28" i="9"/>
  <c r="O28" i="9" s="1"/>
  <c r="N29" i="9"/>
  <c r="O29" i="9" s="1"/>
  <c r="N30" i="9"/>
  <c r="N31" i="9"/>
  <c r="N32" i="9"/>
  <c r="N33" i="9"/>
  <c r="M25" i="9"/>
  <c r="P25" i="9" s="1"/>
  <c r="M26" i="9"/>
  <c r="P26" i="9" s="1"/>
  <c r="M27" i="9"/>
  <c r="P27" i="9" s="1"/>
  <c r="M28" i="9"/>
  <c r="P28" i="9" s="1"/>
  <c r="M29" i="9"/>
  <c r="P29" i="9" s="1"/>
  <c r="M30" i="9"/>
  <c r="P30" i="9" s="1"/>
  <c r="M31" i="9"/>
  <c r="P31" i="9" s="1"/>
  <c r="M32" i="9"/>
  <c r="P32" i="9" s="1"/>
  <c r="M33" i="9"/>
  <c r="J10" i="9"/>
  <c r="J14" i="9"/>
  <c r="J15" i="9"/>
  <c r="J16" i="9"/>
  <c r="J17" i="9"/>
  <c r="J19" i="9"/>
  <c r="J20" i="9"/>
  <c r="J21" i="9"/>
  <c r="J22" i="9"/>
  <c r="J24" i="9"/>
  <c r="J25" i="9"/>
  <c r="J26" i="9"/>
  <c r="J27" i="9"/>
  <c r="J28" i="9"/>
  <c r="J29" i="9"/>
  <c r="J30" i="9"/>
  <c r="J31" i="9"/>
  <c r="J32" i="9"/>
  <c r="J33" i="9"/>
  <c r="O32" i="9" l="1"/>
  <c r="O30" i="9"/>
  <c r="O33" i="9"/>
  <c r="J23" i="9"/>
  <c r="P33" i="9"/>
  <c r="O31" i="9"/>
  <c r="N9" i="9"/>
  <c r="N10" i="9"/>
  <c r="N11" i="9"/>
  <c r="N12" i="9"/>
  <c r="N13" i="9"/>
  <c r="O13" i="9" s="1"/>
  <c r="N14" i="9"/>
  <c r="O14" i="9" s="1"/>
  <c r="N15" i="9"/>
  <c r="N16" i="9"/>
  <c r="N17" i="9"/>
  <c r="N18" i="9"/>
  <c r="N19" i="9"/>
  <c r="N20" i="9"/>
  <c r="N21" i="9"/>
  <c r="N22" i="9"/>
  <c r="N23" i="9"/>
  <c r="O23" i="9" s="1"/>
  <c r="N24" i="9"/>
  <c r="O24" i="9" s="1"/>
  <c r="N25" i="9"/>
  <c r="O25" i="9" s="1"/>
  <c r="N26" i="9"/>
  <c r="O26" i="9" s="1"/>
  <c r="N27" i="9"/>
  <c r="O27" i="9" s="1"/>
  <c r="M9" i="9"/>
  <c r="P9" i="9" s="1"/>
  <c r="M10" i="9"/>
  <c r="P10" i="9" s="1"/>
  <c r="M11" i="9"/>
  <c r="P11" i="9" s="1"/>
  <c r="M12" i="9"/>
  <c r="P12" i="9" s="1"/>
  <c r="M13" i="9"/>
  <c r="P13" i="9" s="1"/>
  <c r="M14" i="9"/>
  <c r="P14" i="9" s="1"/>
  <c r="M15" i="9"/>
  <c r="P15" i="9" s="1"/>
  <c r="M16" i="9"/>
  <c r="P16" i="9" s="1"/>
  <c r="M17" i="9"/>
  <c r="P17" i="9" s="1"/>
  <c r="M18" i="9"/>
  <c r="P18" i="9" s="1"/>
  <c r="M19" i="9"/>
  <c r="P19" i="9" s="1"/>
  <c r="M20" i="9"/>
  <c r="P20" i="9" s="1"/>
  <c r="M21" i="9"/>
  <c r="P21" i="9" s="1"/>
  <c r="M22" i="9"/>
  <c r="P22" i="9" s="1"/>
  <c r="J9" i="9"/>
  <c r="O15" i="9" l="1"/>
  <c r="O12" i="9"/>
  <c r="O16" i="9"/>
  <c r="O18" i="9"/>
  <c r="O17" i="9"/>
  <c r="O11" i="9"/>
  <c r="O22" i="9"/>
  <c r="O21" i="9"/>
  <c r="O20" i="9"/>
  <c r="O19" i="9"/>
  <c r="O10" i="9"/>
  <c r="O9" i="9"/>
  <c r="N8" i="9"/>
  <c r="M8" i="9"/>
  <c r="P8" i="9" s="1"/>
  <c r="J8" i="9"/>
  <c r="P34" i="9" l="1"/>
  <c r="O8" i="9"/>
</calcChain>
</file>

<file path=xl/sharedStrings.xml><?xml version="1.0" encoding="utf-8"?>
<sst xmlns="http://schemas.openxmlformats.org/spreadsheetml/2006/main" count="148" uniqueCount="83">
  <si>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</si>
  <si>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</si>
  <si>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</si>
  <si>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</si>
  <si>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</si>
  <si>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t>Номер источника ценовой информации (ИЦИ №i) и цена единицы товара, работы, услуги, представленная i-тым ИЦИ (Цi), руб.</t>
  </si>
  <si>
    <t>Сумма за объем закупаемого товара, руб.</t>
  </si>
  <si>
    <t>ИТОГО:</t>
  </si>
  <si>
    <t>6=3+4+5</t>
  </si>
  <si>
    <t>8 = кол-во ответов ИЦИ</t>
  </si>
  <si>
    <t>9=          /8</t>
  </si>
  <si>
    <t>12=6*7/8</t>
  </si>
  <si>
    <r>
      <rPr>
        <b/>
        <sz val="8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</si>
  <si>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</t>
    </r>
    <r>
      <rPr>
        <b/>
        <i/>
        <sz val="8"/>
        <rFont val="Times New Roman"/>
        <family val="1"/>
        <charset val="204"/>
      </rPr>
      <t>(не должен превышать 33%)</t>
    </r>
  </si>
  <si>
    <t>Наименьшее значение</t>
  </si>
  <si>
    <t>Ед.изм.</t>
  </si>
  <si>
    <t>М.П.</t>
  </si>
  <si>
    <t xml:space="preserve">Начальная (максимальная) цена контракта (далее – НМЦК) определена и обоснована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567, посредством применения следующего метода или нескольких следующих методов: метод сопоставимых рыночных цен (анализа рынка).
Метод сопоставимых рыночных цен (анализа рынка) заключается в установлении начальной (максимальной) цены контракта на основании информации о рыночных ценах идентичных товаров, работ, услуг, планируемых к закупкам, или при их отсутствии однородных товаров, работ, услуг.
</t>
  </si>
  <si>
    <t>Заказчиком в целях применения метода сопоставимых рыночных цен (анализа рынка) осуществлены следующие действия по получению ценовой информации:
- направлены запросы в адрес пяти потенциальных поставщиков, осуществляющих поставку идентичных товаров, планируемых к закупке, или при их отсутствии однородных товаров. Получено 3 (три) ценовых предложений на запросы заказчика.</t>
  </si>
  <si>
    <t>Обоснование начальной максимальной цены контракта</t>
  </si>
  <si>
    <t>Заместитель директора по АХР</t>
  </si>
  <si>
    <t>_________________И.А. Дунаева</t>
  </si>
  <si>
    <t>шт</t>
  </si>
  <si>
    <t>уп</t>
  </si>
  <si>
    <t>ИЦИ №1 вх.№622  от 23.06.2026</t>
  </si>
  <si>
    <t xml:space="preserve">ИЦИ №2 вх.№ 623 от 23.06.2026 </t>
  </si>
  <si>
    <t xml:space="preserve">ИЦИ №3 вх.№ 624 от 23.06.2026 </t>
  </si>
  <si>
    <t>Степлер №10 , до 12 листов, с антистеплером, синий</t>
  </si>
  <si>
    <t>Скобы для степлера №10, 1000 штук, до 20 листов</t>
  </si>
  <si>
    <t>Блок для записей непроклеенный, 9×9×9 см, плотность 80 г/м2, белизна 95-98%</t>
  </si>
  <si>
    <t>Клейкая лента упаковочная 48 мм х 100 м, прозрачная, толщина 45 микрон</t>
  </si>
  <si>
    <t>Клейкая двухсторонняя лента 38 мм х 10 м, ТКАНЕВАЯ ОСНОВА, профессиональная</t>
  </si>
  <si>
    <t>Корректирующая жидкость, быстросохнущая, 20 мл, с кисточкой.</t>
  </si>
  <si>
    <t>Клей-карандаш , 36 г.</t>
  </si>
  <si>
    <t>Маркер стираемый для белой доски, ЧЕРНЫЙ, с клипом, 5 мм.</t>
  </si>
  <si>
    <t>Маркеры стираемые для белой доски НАБОР 4 ЦВЕТА, 3 мм.</t>
  </si>
  <si>
    <t>Папка-короб на резинках, 50 мм, синяя, 0,7 мм.</t>
  </si>
  <si>
    <t>Ножницы, 190 мм, резиновые вставки, черно-красные, 3-х сторонняя заточка.</t>
  </si>
  <si>
    <t>Дырокол металлический, до 40 листов, черный</t>
  </si>
  <si>
    <t>Тетрадь А4, 96 л., скоба, клетка, обложка картон</t>
  </si>
  <si>
    <t>22.29.25.000</t>
  </si>
  <si>
    <t>17.23.13.193</t>
  </si>
  <si>
    <t>17.23.13.120</t>
  </si>
  <si>
    <t>25.99.23.000</t>
  </si>
  <si>
    <t>32.99.12.110</t>
  </si>
  <si>
    <t>25.99.22.130</t>
  </si>
  <si>
    <t>22.29.21.000</t>
  </si>
  <si>
    <t>20.59.59.900</t>
  </si>
  <si>
    <t>20.52.10.190</t>
  </si>
  <si>
    <t>25.71.11.120</t>
  </si>
  <si>
    <t>17.23.13.196</t>
  </si>
  <si>
    <t>27.20.11.000</t>
  </si>
  <si>
    <t>22.21.42.120</t>
  </si>
  <si>
    <t>25.71.13.110</t>
  </si>
  <si>
    <t>17.23.13.191</t>
  </si>
  <si>
    <t>Губка-стиратель для маркерных досок 100х200мм</t>
  </si>
  <si>
    <t>Этикетка самоклеящаяся D 40 мм, 24 этикетки, белая, 80 г/м2, 50 листов</t>
  </si>
  <si>
    <t>Журнал регистрации приказов, 48 л., картон, блок офсет, А4 200×290 мм</t>
  </si>
  <si>
    <t>Батарейки КОМПЛЕКТ 10 шт., AAA (LR03, 24А), алкалиновые, мизинчиковые, короб</t>
  </si>
  <si>
    <t>Пленки-заготовки для ламинирования А4, 60 мкм.</t>
  </si>
  <si>
    <t>Папки-файлы перфорированные А4+, КОМПЛЕКТ 50 шт., гладкие, ПЛОТНЫЕ, 60 мкм, микрогофрокартон, БЕЛАЯ</t>
  </si>
  <si>
    <t>Клейкая лента малярная креппированная 48 мм х 50 м, профессиональная</t>
  </si>
  <si>
    <t>Ежедневник датированный 2027, А5, 138×213 мм, балакрон, бордовый</t>
  </si>
  <si>
    <t>Нож канцелярский мощный 18 мм, автофиксатор, резиновые вставки, металл</t>
  </si>
  <si>
    <t>ОКПД 2</t>
  </si>
  <si>
    <t>КОД в ПП</t>
  </si>
  <si>
    <t>Огран, преим</t>
  </si>
  <si>
    <t xml:space="preserve"> </t>
  </si>
  <si>
    <t>преим</t>
  </si>
  <si>
    <t>огран</t>
  </si>
  <si>
    <t>Ручка шариковая масляная автоматическая</t>
  </si>
  <si>
    <t>22.29.25</t>
  </si>
  <si>
    <t xml:space="preserve">Ручка гелевая автоматическая </t>
  </si>
  <si>
    <t>Блок самоклеящийся (стикеры), ПАСТЕЛЬНЫЙ 51×51 мм, 4 цвета, 400 листов</t>
  </si>
  <si>
    <t>22.29.21</t>
  </si>
  <si>
    <t>20.59.59</t>
  </si>
  <si>
    <t>20.52</t>
  </si>
  <si>
    <t>запрет</t>
  </si>
  <si>
    <t>32.99.12.120</t>
  </si>
  <si>
    <t>упак</t>
  </si>
  <si>
    <t>25.71.11</t>
  </si>
  <si>
    <t>22.21.4</t>
  </si>
  <si>
    <t>Батарейки КОМПЛЕКТ 10 шт., АА (LR6, 15А), алкалиновые, пальчиковые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</si>
</sst>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"/>
    <numFmt numFmtId="165" formatCode="#\ ##0.00&quot;  &quot;"/>
    <numFmt numFmtId="166" formatCode="#\ ##0.000&quot;  &quot;"/>
    <numFmt numFmtId="167" formatCode="0.000"/>
  </numFmts>
  <fonts count="26" x14ac:knownFonts="1"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8"/>
      <color rgb="FF000000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i/>
      <sz val="9"/>
      <name val="Arial"/>
      <family val="2"/>
      <charset val="1"/>
    </font>
    <font>
      <i/>
      <sz val="9"/>
      <color rgb="FF000000"/>
      <name val="Times New Roman"/>
      <family val="1"/>
      <charset val="204"/>
    </font>
    <font>
      <i/>
      <sz val="10"/>
      <name val="Arial"/>
      <family val="2"/>
      <charset val="1"/>
    </font>
    <font>
      <i/>
      <sz val="9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Fill="1"/>
    <xf numFmtId="0" fontId="13" fillId="0" borderId="0" xfId="0" applyFont="1" applyFill="1" applyAlignment="1">
      <alignment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14" fillId="0" borderId="0" xfId="0" applyFont="1" applyFill="1"/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vertical="center" wrapText="1"/>
    </xf>
    <xf numFmtId="0" fontId="24" fillId="0" borderId="1" xfId="0" applyFont="1" applyFill="1" applyBorder="1" applyAlignment="1">
      <alignment horizontal="center" wrapText="1"/>
    </xf>
    <xf numFmtId="0" fontId="22" fillId="0" borderId="1" xfId="0" applyFont="1" applyFill="1" applyBorder="1" applyAlignment="1">
      <alignment horizontal="center" wrapText="1"/>
    </xf>
    <xf numFmtId="2" fontId="22" fillId="0" borderId="1" xfId="0" applyNumberFormat="1" applyFont="1" applyFill="1" applyBorder="1" applyAlignment="1">
      <alignment horizontal="center" wrapText="1"/>
    </xf>
    <xf numFmtId="2" fontId="25" fillId="0" borderId="1" xfId="0" applyNumberFormat="1" applyFont="1" applyFill="1" applyBorder="1" applyAlignment="1">
      <alignment horizont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center" vertical="center" wrapText="1"/>
    </xf>
    <xf numFmtId="10" fontId="7" fillId="0" borderId="1" xfId="0" applyNumberFormat="1" applyFont="1" applyFill="1" applyBorder="1" applyAlignment="1">
      <alignment horizontal="center" vertical="center" wrapText="1"/>
    </xf>
    <xf numFmtId="4" fontId="17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19" fillId="0" borderId="0" xfId="0" applyFont="1" applyFill="1" applyAlignment="1">
      <alignment wrapText="1"/>
    </xf>
    <xf numFmtId="0" fontId="7" fillId="0" borderId="0" xfId="0" applyFont="1" applyFill="1" applyAlignment="1">
      <alignment wrapText="1"/>
    </xf>
    <xf numFmtId="2" fontId="7" fillId="0" borderId="0" xfId="0" applyNumberFormat="1" applyFont="1" applyFill="1" applyAlignment="1">
      <alignment horizontal="center" vertical="center"/>
    </xf>
    <xf numFmtId="2" fontId="7" fillId="0" borderId="0" xfId="0" applyNumberFormat="1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10" fontId="7" fillId="0" borderId="4" xfId="0" applyNumberFormat="1" applyFont="1" applyFill="1" applyBorder="1" applyAlignment="1">
      <alignment horizontal="center" vertical="center" wrapText="1"/>
    </xf>
    <xf numFmtId="4" fontId="18" fillId="0" borderId="10" xfId="0" applyNumberFormat="1" applyFont="1" applyFill="1" applyBorder="1" applyAlignment="1">
      <alignment horizontal="center"/>
    </xf>
    <xf numFmtId="0" fontId="10" fillId="0" borderId="0" xfId="0" applyFont="1" applyFill="1" applyAlignment="1">
      <alignment vertical="center" wrapText="1"/>
    </xf>
    <xf numFmtId="0" fontId="21" fillId="0" borderId="0" xfId="0" applyFont="1" applyFill="1" applyAlignment="1">
      <alignment horizontal="left" vertical="center" wrapText="1"/>
    </xf>
    <xf numFmtId="2" fontId="10" fillId="0" borderId="0" xfId="0" applyNumberFormat="1" applyFont="1" applyFill="1" applyAlignment="1">
      <alignment horizontal="center" vertical="center" wrapText="1"/>
    </xf>
    <xf numFmtId="2" fontId="21" fillId="0" borderId="0" xfId="0" applyNumberFormat="1" applyFont="1" applyFill="1" applyAlignment="1">
      <alignment horizontal="center" vertical="center" wrapText="1"/>
    </xf>
    <xf numFmtId="2" fontId="8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10" fontId="8" fillId="0" borderId="0" xfId="0" applyNumberFormat="1" applyFont="1" applyFill="1" applyAlignment="1">
      <alignment horizontal="center" vertical="center" wrapText="1"/>
    </xf>
    <xf numFmtId="0" fontId="12" fillId="0" borderId="0" xfId="0" applyFont="1" applyFill="1"/>
    <xf numFmtId="0" fontId="10" fillId="0" borderId="0" xfId="0" applyFont="1" applyFill="1" applyAlignment="1">
      <alignment horizontal="right"/>
    </xf>
    <xf numFmtId="0" fontId="10" fillId="0" borderId="0" xfId="0" applyFont="1" applyFill="1"/>
    <xf numFmtId="0" fontId="8" fillId="0" borderId="0" xfId="0" applyFont="1" applyFill="1"/>
    <xf numFmtId="0" fontId="20" fillId="0" borderId="0" xfId="0" applyFont="1" applyFill="1"/>
    <xf numFmtId="0" fontId="8" fillId="0" borderId="0" xfId="0" applyFont="1" applyFill="1" applyAlignment="1">
      <alignment horizontal="right"/>
    </xf>
    <xf numFmtId="0" fontId="9" fillId="0" borderId="0" xfId="0" applyFont="1" applyFill="1"/>
    <xf numFmtId="165" fontId="2" fillId="0" borderId="0" xfId="0" applyNumberFormat="1" applyFont="1" applyFill="1"/>
    <xf numFmtId="166" fontId="2" fillId="0" borderId="0" xfId="0" applyNumberFormat="1" applyFont="1" applyFill="1"/>
    <xf numFmtId="167" fontId="2" fillId="0" borderId="0" xfId="0" applyNumberFormat="1" applyFont="1" applyFill="1"/>
    <xf numFmtId="4" fontId="12" fillId="0" borderId="0" xfId="0" applyNumberFormat="1" applyFont="1" applyFill="1"/>
    <xf numFmtId="0" fontId="8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top" wrapText="1"/>
    </xf>
    <xf numFmtId="2" fontId="0" fillId="0" borderId="0" xfId="0" applyNumberFormat="1" applyFill="1"/>
    <xf numFmtId="0" fontId="7" fillId="0" borderId="0" xfId="0" applyFont="1" applyFill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0" fontId="10" fillId="0" borderId="0" xfId="0" applyFont="1" applyFill="1" applyAlignment="1">
      <alignment horizontal="left" vertical="top"/>
    </xf>
    <xf numFmtId="0" fontId="0" fillId="0" borderId="0" xfId="0" applyFill="1" applyAlignment="1"/>
    <xf numFmtId="0" fontId="11" fillId="0" borderId="0" xfId="0" applyFont="1" applyFill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114300</xdr:colOff>
      <xdr:row>5</xdr:row>
      <xdr:rowOff>352425</xdr:rowOff>
    </xdr:from>
    <xdr:to>
      <xdr:col>9</xdr:col>
      <xdr:colOff>561975</xdr:colOff>
      <xdr:row>5</xdr:row>
      <xdr:rowOff>685800</xdr:rowOff>
    </xdr:to>
    <xdr:pic>
      <xdr:nvPicPr>
        <xdr:cNvPr id="3077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34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762500" y="2809875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28575</xdr:colOff>
      <xdr:row>5</xdr:row>
      <xdr:rowOff>523875</xdr:rowOff>
    </xdr:from>
    <xdr:to>
      <xdr:col>14</xdr:col>
      <xdr:colOff>40606</xdr:colOff>
      <xdr:row>5</xdr:row>
      <xdr:rowOff>952500</xdr:rowOff>
    </xdr:to>
    <xdr:pic>
      <xdr:nvPicPr>
        <xdr:cNvPr id="3077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35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58050" y="298132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5</xdr:row>
      <xdr:rowOff>771525</xdr:rowOff>
    </xdr:from>
    <xdr:to>
      <xdr:col>14</xdr:col>
      <xdr:colOff>704850</xdr:colOff>
      <xdr:row>6</xdr:row>
      <xdr:rowOff>4011</xdr:rowOff>
    </xdr:to>
    <xdr:pic>
      <xdr:nvPicPr>
        <xdr:cNvPr id="3077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36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172450" y="3228975"/>
          <a:ext cx="6381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257175</xdr:colOff>
      <xdr:row>6</xdr:row>
      <xdr:rowOff>228600</xdr:rowOff>
    </xdr:from>
    <xdr:to>
      <xdr:col>12</xdr:col>
      <xdr:colOff>523875</xdr:colOff>
      <xdr:row>6</xdr:row>
      <xdr:rowOff>428625</xdr:rowOff>
    </xdr:to>
    <xdr:pic>
      <xdr:nvPicPr>
        <xdr:cNvPr id="3077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37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6753225" y="379095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2:P62"/>
  <sheetViews>
    <sheetView tabSelected="1" view="pageBreakPreview" topLeftCell="A28" zoomScale="95" zoomScaleNormal="95" zoomScaleSheetLayoutView="95" workbookViewId="0">
      <selection activeCell="L36" sqref="L36"/>
    </sheetView>
  </sheetViews>
  <sheetFormatPr defaultRowHeight="14.4" x14ac:dyDescent="0.3"/>
  <cols>
    <col min="1" max="1" width="0.33203125" style="1" customWidth="1"/>
    <col min="2" max="3" width="14.88671875" style="1" hidden="1" customWidth="1"/>
    <col min="4" max="4" width="4.6640625" style="1" customWidth="1"/>
    <col min="5" max="5" width="24" style="48" customWidth="1"/>
    <col min="6" max="6" width="8.33203125" style="1" customWidth="1"/>
    <col min="7" max="7" width="11.44140625" style="1" customWidth="1"/>
    <col min="8" max="8" width="8.77734375" style="1" customWidth="1"/>
    <col min="9" max="9" width="8.88671875" style="1" customWidth="1"/>
    <col min="10" max="10" width="10.77734375" style="1" customWidth="1"/>
    <col min="11" max="11" width="8.88671875" style="1" customWidth="1"/>
    <col min="12" max="12" width="8.77734375" style="1" customWidth="1"/>
    <col min="13" max="13" width="10.21875" style="1" customWidth="1"/>
    <col min="14" max="14" width="12" style="1" customWidth="1"/>
    <col min="15" max="15" width="14" style="1" customWidth="1"/>
    <col min="16" max="16" width="11.88671875" style="44" customWidth="1"/>
    <col min="17" max="16384" width="8.88671875" style="1"/>
  </cols>
  <sheetData>
    <row r="2" spans="1:16" ht="15.75" customHeight="1" x14ac:dyDescent="0.3">
      <c r="D2" s="70" t="s">
        <v>19</v>
      </c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</row>
    <row r="3" spans="1:16" ht="39" customHeight="1" x14ac:dyDescent="0.3">
      <c r="D3" s="63" t="s">
        <v>17</v>
      </c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</row>
    <row r="4" spans="1:16" ht="32.4" customHeight="1" x14ac:dyDescent="0.3">
      <c r="D4" s="63" t="s">
        <v>18</v>
      </c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2"/>
    </row>
    <row r="5" spans="1:16" s="4" customFormat="1" ht="69" customHeight="1" x14ac:dyDescent="0.3">
      <c r="D5" s="65" t="s">
        <v>0</v>
      </c>
      <c r="E5" s="60" t="s">
        <v>3</v>
      </c>
      <c r="F5" s="3"/>
      <c r="G5" s="74" t="s">
        <v>5</v>
      </c>
      <c r="H5" s="74"/>
      <c r="I5" s="74"/>
      <c r="J5" s="75"/>
      <c r="K5" s="60" t="s">
        <v>4</v>
      </c>
      <c r="L5" s="60" t="s">
        <v>12</v>
      </c>
      <c r="M5" s="62" t="s">
        <v>2</v>
      </c>
      <c r="N5" s="62"/>
      <c r="O5" s="62"/>
      <c r="P5" s="71" t="s">
        <v>6</v>
      </c>
    </row>
    <row r="6" spans="1:16" s="4" customFormat="1" ht="87" customHeight="1" x14ac:dyDescent="0.3">
      <c r="D6" s="66"/>
      <c r="E6" s="73"/>
      <c r="F6" s="5" t="s">
        <v>15</v>
      </c>
      <c r="G6" s="6" t="s">
        <v>24</v>
      </c>
      <c r="H6" s="6" t="s">
        <v>25</v>
      </c>
      <c r="I6" s="6" t="s">
        <v>26</v>
      </c>
      <c r="J6" s="7"/>
      <c r="K6" s="61"/>
      <c r="L6" s="61"/>
      <c r="M6" s="8" t="s">
        <v>14</v>
      </c>
      <c r="N6" s="9" t="s">
        <v>1</v>
      </c>
      <c r="O6" s="10" t="s">
        <v>13</v>
      </c>
      <c r="P6" s="72"/>
    </row>
    <row r="7" spans="1:16" ht="52.8" x14ac:dyDescent="0.3">
      <c r="A7" s="1" t="s">
        <v>64</v>
      </c>
      <c r="B7" s="1" t="s">
        <v>65</v>
      </c>
      <c r="C7" s="1" t="s">
        <v>66</v>
      </c>
      <c r="D7" s="11">
        <v>1</v>
      </c>
      <c r="E7" s="12">
        <v>2</v>
      </c>
      <c r="F7" s="13"/>
      <c r="G7" s="14">
        <v>3</v>
      </c>
      <c r="H7" s="14">
        <v>4</v>
      </c>
      <c r="I7" s="14">
        <v>5</v>
      </c>
      <c r="J7" s="14" t="s">
        <v>8</v>
      </c>
      <c r="K7" s="14">
        <v>7</v>
      </c>
      <c r="L7" s="14" t="s">
        <v>9</v>
      </c>
      <c r="M7" s="14" t="s">
        <v>10</v>
      </c>
      <c r="N7" s="15">
        <v>10</v>
      </c>
      <c r="O7" s="14">
        <v>11</v>
      </c>
      <c r="P7" s="16" t="s">
        <v>11</v>
      </c>
    </row>
    <row r="8" spans="1:16" ht="24.6" thickBot="1" x14ac:dyDescent="0.35">
      <c r="A8" s="1" t="s">
        <v>45</v>
      </c>
      <c r="B8" s="1" t="s">
        <v>67</v>
      </c>
      <c r="C8" s="1" t="s">
        <v>68</v>
      </c>
      <c r="D8" s="11">
        <v>1</v>
      </c>
      <c r="E8" s="17" t="s">
        <v>27</v>
      </c>
      <c r="F8" s="18" t="s">
        <v>22</v>
      </c>
      <c r="G8" s="19">
        <v>250.29</v>
      </c>
      <c r="H8" s="20">
        <v>300</v>
      </c>
      <c r="I8" s="21">
        <v>301</v>
      </c>
      <c r="J8" s="22">
        <f>SUM(G8:I8)</f>
        <v>851.29</v>
      </c>
      <c r="K8" s="19">
        <v>5</v>
      </c>
      <c r="L8" s="23">
        <v>3</v>
      </c>
      <c r="M8" s="22">
        <f>MIN(G8:I8)</f>
        <v>250.29</v>
      </c>
      <c r="N8" s="24">
        <f t="shared" ref="N8:N33" si="0">STDEV(G8:I8)</f>
        <v>28.99</v>
      </c>
      <c r="O8" s="25">
        <f t="shared" ref="O8:O33" si="1">N8/M8</f>
        <v>0.1158</v>
      </c>
      <c r="P8" s="26">
        <f t="shared" ref="P8:P33" si="2">K8*M8</f>
        <v>1251.45</v>
      </c>
    </row>
    <row r="9" spans="1:16" ht="24.6" thickBot="1" x14ac:dyDescent="0.35">
      <c r="A9" s="1" t="s">
        <v>43</v>
      </c>
      <c r="C9" s="1" t="s">
        <v>68</v>
      </c>
      <c r="D9" s="11">
        <v>2</v>
      </c>
      <c r="E9" s="17" t="s">
        <v>28</v>
      </c>
      <c r="F9" s="18" t="s">
        <v>22</v>
      </c>
      <c r="G9" s="19">
        <v>37.75</v>
      </c>
      <c r="H9" s="20">
        <v>45.6</v>
      </c>
      <c r="I9" s="21">
        <v>45.8</v>
      </c>
      <c r="J9" s="22">
        <f t="shared" ref="J9:J33" si="3">SUM(G9:I9)</f>
        <v>129.15</v>
      </c>
      <c r="K9" s="19">
        <v>20</v>
      </c>
      <c r="L9" s="23">
        <v>3</v>
      </c>
      <c r="M9" s="22">
        <f t="shared" ref="M9:M33" si="4">MIN(G9:I9)</f>
        <v>37.75</v>
      </c>
      <c r="N9" s="24">
        <f t="shared" si="0"/>
        <v>4.59</v>
      </c>
      <c r="O9" s="25">
        <f t="shared" si="1"/>
        <v>0.1216</v>
      </c>
      <c r="P9" s="26">
        <f t="shared" si="2"/>
        <v>755</v>
      </c>
    </row>
    <row r="10" spans="1:16" ht="24.6" thickBot="1" x14ac:dyDescent="0.35">
      <c r="A10" s="1" t="s">
        <v>50</v>
      </c>
      <c r="B10" s="1" t="s">
        <v>50</v>
      </c>
      <c r="C10" s="1" t="s">
        <v>69</v>
      </c>
      <c r="D10" s="11">
        <v>3</v>
      </c>
      <c r="E10" s="17" t="s">
        <v>39</v>
      </c>
      <c r="F10" s="18" t="s">
        <v>22</v>
      </c>
      <c r="G10" s="19">
        <v>136.75</v>
      </c>
      <c r="H10" s="20">
        <v>161.30000000000001</v>
      </c>
      <c r="I10" s="21">
        <v>162</v>
      </c>
      <c r="J10" s="22">
        <f t="shared" si="3"/>
        <v>460.05</v>
      </c>
      <c r="K10" s="19">
        <v>20</v>
      </c>
      <c r="L10" s="23">
        <v>3</v>
      </c>
      <c r="M10" s="22">
        <f t="shared" si="4"/>
        <v>136.75</v>
      </c>
      <c r="N10" s="24">
        <f t="shared" si="0"/>
        <v>14.38</v>
      </c>
      <c r="O10" s="25">
        <f t="shared" si="1"/>
        <v>0.1052</v>
      </c>
      <c r="P10" s="26">
        <f t="shared" si="2"/>
        <v>2735</v>
      </c>
    </row>
    <row r="11" spans="1:16" ht="24.6" thickBot="1" x14ac:dyDescent="0.35">
      <c r="A11" s="1" t="s">
        <v>44</v>
      </c>
      <c r="C11" s="1" t="s">
        <v>68</v>
      </c>
      <c r="D11" s="11">
        <v>4</v>
      </c>
      <c r="E11" s="17" t="s">
        <v>70</v>
      </c>
      <c r="F11" s="18" t="s">
        <v>22</v>
      </c>
      <c r="G11" s="19">
        <v>72.2</v>
      </c>
      <c r="H11" s="20">
        <v>85</v>
      </c>
      <c r="I11" s="21">
        <v>85.4</v>
      </c>
      <c r="J11" s="22">
        <f t="shared" si="3"/>
        <v>242.6</v>
      </c>
      <c r="K11" s="19">
        <v>24</v>
      </c>
      <c r="L11" s="23">
        <v>3</v>
      </c>
      <c r="M11" s="22">
        <f t="shared" si="4"/>
        <v>72.2</v>
      </c>
      <c r="N11" s="24">
        <f t="shared" si="0"/>
        <v>7.51</v>
      </c>
      <c r="O11" s="25">
        <f t="shared" si="1"/>
        <v>0.104</v>
      </c>
      <c r="P11" s="26">
        <f t="shared" si="2"/>
        <v>1732.8</v>
      </c>
    </row>
    <row r="12" spans="1:16" ht="48.6" thickBot="1" x14ac:dyDescent="0.35">
      <c r="A12" s="1" t="s">
        <v>40</v>
      </c>
      <c r="B12" s="1" t="s">
        <v>71</v>
      </c>
      <c r="C12" s="1" t="s">
        <v>69</v>
      </c>
      <c r="D12" s="11">
        <v>5</v>
      </c>
      <c r="E12" s="17" t="s">
        <v>29</v>
      </c>
      <c r="F12" s="18" t="s">
        <v>22</v>
      </c>
      <c r="G12" s="19">
        <v>177.63</v>
      </c>
      <c r="H12" s="20">
        <v>210</v>
      </c>
      <c r="I12" s="21">
        <v>225.3</v>
      </c>
      <c r="J12" s="22">
        <f t="shared" si="3"/>
        <v>612.92999999999995</v>
      </c>
      <c r="K12" s="19">
        <v>10</v>
      </c>
      <c r="L12" s="23">
        <v>3</v>
      </c>
      <c r="M12" s="22">
        <f t="shared" si="4"/>
        <v>177.63</v>
      </c>
      <c r="N12" s="24">
        <f t="shared" si="0"/>
        <v>24.34</v>
      </c>
      <c r="O12" s="25">
        <f t="shared" si="1"/>
        <v>0.13700000000000001</v>
      </c>
      <c r="P12" s="26">
        <f t="shared" si="2"/>
        <v>1776.3</v>
      </c>
    </row>
    <row r="13" spans="1:16" ht="24.6" thickBot="1" x14ac:dyDescent="0.35">
      <c r="A13" s="1" t="s">
        <v>44</v>
      </c>
      <c r="C13" s="1" t="s">
        <v>68</v>
      </c>
      <c r="D13" s="11">
        <v>6</v>
      </c>
      <c r="E13" s="17" t="s">
        <v>72</v>
      </c>
      <c r="F13" s="18" t="s">
        <v>22</v>
      </c>
      <c r="G13" s="19">
        <v>40.36</v>
      </c>
      <c r="H13" s="20">
        <v>48</v>
      </c>
      <c r="I13" s="21">
        <v>50</v>
      </c>
      <c r="J13" s="22">
        <f t="shared" si="3"/>
        <v>138.36000000000001</v>
      </c>
      <c r="K13" s="19">
        <v>24</v>
      </c>
      <c r="L13" s="23">
        <v>3</v>
      </c>
      <c r="M13" s="22">
        <f t="shared" si="4"/>
        <v>40.36</v>
      </c>
      <c r="N13" s="24">
        <f t="shared" si="0"/>
        <v>5.09</v>
      </c>
      <c r="O13" s="25">
        <f t="shared" si="1"/>
        <v>0.12609999999999999</v>
      </c>
      <c r="P13" s="26">
        <f t="shared" si="2"/>
        <v>968.64</v>
      </c>
    </row>
    <row r="14" spans="1:16" ht="48.6" thickBot="1" x14ac:dyDescent="0.35">
      <c r="A14" s="1" t="s">
        <v>40</v>
      </c>
      <c r="B14" s="1" t="s">
        <v>71</v>
      </c>
      <c r="C14" s="1" t="s">
        <v>69</v>
      </c>
      <c r="D14" s="11">
        <v>7</v>
      </c>
      <c r="E14" s="17" t="s">
        <v>73</v>
      </c>
      <c r="F14" s="18" t="s">
        <v>22</v>
      </c>
      <c r="G14" s="19">
        <v>100.35</v>
      </c>
      <c r="H14" s="20">
        <v>119.2</v>
      </c>
      <c r="I14" s="21">
        <v>120.3</v>
      </c>
      <c r="J14" s="22">
        <f t="shared" si="3"/>
        <v>339.85</v>
      </c>
      <c r="K14" s="19">
        <v>17</v>
      </c>
      <c r="L14" s="23">
        <v>3</v>
      </c>
      <c r="M14" s="22">
        <f t="shared" si="4"/>
        <v>100.35</v>
      </c>
      <c r="N14" s="24">
        <f t="shared" si="0"/>
        <v>11.21</v>
      </c>
      <c r="O14" s="25">
        <f t="shared" si="1"/>
        <v>0.11169999999999999</v>
      </c>
      <c r="P14" s="26">
        <f t="shared" si="2"/>
        <v>1705.95</v>
      </c>
    </row>
    <row r="15" spans="1:16" ht="36.6" thickBot="1" x14ac:dyDescent="0.35">
      <c r="A15" s="1" t="s">
        <v>46</v>
      </c>
      <c r="B15" s="1" t="s">
        <v>74</v>
      </c>
      <c r="C15" s="1" t="s">
        <v>69</v>
      </c>
      <c r="D15" s="11">
        <v>8</v>
      </c>
      <c r="E15" s="17" t="s">
        <v>61</v>
      </c>
      <c r="F15" s="18" t="s">
        <v>22</v>
      </c>
      <c r="G15" s="19">
        <v>183.8</v>
      </c>
      <c r="H15" s="20">
        <v>218.2</v>
      </c>
      <c r="I15" s="21">
        <v>220</v>
      </c>
      <c r="J15" s="22">
        <f t="shared" si="3"/>
        <v>622</v>
      </c>
      <c r="K15" s="19">
        <v>15</v>
      </c>
      <c r="L15" s="23">
        <v>3</v>
      </c>
      <c r="M15" s="22">
        <f t="shared" si="4"/>
        <v>183.8</v>
      </c>
      <c r="N15" s="24">
        <f t="shared" si="0"/>
        <v>20.399999999999999</v>
      </c>
      <c r="O15" s="25">
        <f t="shared" si="1"/>
        <v>0.111</v>
      </c>
      <c r="P15" s="26">
        <f t="shared" si="2"/>
        <v>2757</v>
      </c>
    </row>
    <row r="16" spans="1:16" ht="36.6" thickBot="1" x14ac:dyDescent="0.35">
      <c r="A16" s="1" t="s">
        <v>46</v>
      </c>
      <c r="B16" s="1" t="s">
        <v>74</v>
      </c>
      <c r="C16" s="1" t="s">
        <v>69</v>
      </c>
      <c r="D16" s="11">
        <v>9</v>
      </c>
      <c r="E16" s="17" t="s">
        <v>30</v>
      </c>
      <c r="F16" s="18" t="s">
        <v>22</v>
      </c>
      <c r="G16" s="19">
        <v>152.74</v>
      </c>
      <c r="H16" s="20">
        <v>180.2</v>
      </c>
      <c r="I16" s="21">
        <v>190.3</v>
      </c>
      <c r="J16" s="22">
        <f t="shared" si="3"/>
        <v>523.24</v>
      </c>
      <c r="K16" s="19">
        <v>25</v>
      </c>
      <c r="L16" s="23">
        <v>3</v>
      </c>
      <c r="M16" s="22">
        <f t="shared" si="4"/>
        <v>152.74</v>
      </c>
      <c r="N16" s="24">
        <f t="shared" si="0"/>
        <v>19.440000000000001</v>
      </c>
      <c r="O16" s="25">
        <f t="shared" si="1"/>
        <v>0.1273</v>
      </c>
      <c r="P16" s="26">
        <f t="shared" si="2"/>
        <v>3818.5</v>
      </c>
    </row>
    <row r="17" spans="1:16" ht="49.2" customHeight="1" thickBot="1" x14ac:dyDescent="0.35">
      <c r="A17" s="1" t="s">
        <v>46</v>
      </c>
      <c r="B17" s="1" t="s">
        <v>74</v>
      </c>
      <c r="C17" s="1" t="s">
        <v>69</v>
      </c>
      <c r="D17" s="11">
        <v>10</v>
      </c>
      <c r="E17" s="17" t="s">
        <v>31</v>
      </c>
      <c r="F17" s="18" t="s">
        <v>22</v>
      </c>
      <c r="G17" s="19">
        <v>245.94</v>
      </c>
      <c r="H17" s="20">
        <v>290</v>
      </c>
      <c r="I17" s="21">
        <v>300</v>
      </c>
      <c r="J17" s="22">
        <f t="shared" si="3"/>
        <v>835.94</v>
      </c>
      <c r="K17" s="19">
        <v>15</v>
      </c>
      <c r="L17" s="23">
        <v>3</v>
      </c>
      <c r="M17" s="22">
        <f t="shared" si="4"/>
        <v>245.94</v>
      </c>
      <c r="N17" s="24">
        <f t="shared" si="0"/>
        <v>28.76</v>
      </c>
      <c r="O17" s="25">
        <f t="shared" si="1"/>
        <v>0.1169</v>
      </c>
      <c r="P17" s="26">
        <f t="shared" si="2"/>
        <v>3689.1</v>
      </c>
    </row>
    <row r="18" spans="1:16" ht="36.6" thickBot="1" x14ac:dyDescent="0.35">
      <c r="A18" s="1" t="s">
        <v>47</v>
      </c>
      <c r="B18" s="1" t="s">
        <v>75</v>
      </c>
      <c r="C18" s="1" t="s">
        <v>69</v>
      </c>
      <c r="D18" s="11">
        <v>11</v>
      </c>
      <c r="E18" s="17" t="s">
        <v>32</v>
      </c>
      <c r="F18" s="18" t="s">
        <v>22</v>
      </c>
      <c r="G18" s="19">
        <v>58.39</v>
      </c>
      <c r="H18" s="20">
        <v>69.099999999999994</v>
      </c>
      <c r="I18" s="21">
        <v>70</v>
      </c>
      <c r="J18" s="22">
        <f t="shared" si="3"/>
        <v>197.49</v>
      </c>
      <c r="K18" s="19">
        <v>24</v>
      </c>
      <c r="L18" s="23">
        <v>3</v>
      </c>
      <c r="M18" s="22">
        <f t="shared" si="4"/>
        <v>58.39</v>
      </c>
      <c r="N18" s="24">
        <f t="shared" si="0"/>
        <v>6.46</v>
      </c>
      <c r="O18" s="25">
        <f t="shared" si="1"/>
        <v>0.1106</v>
      </c>
      <c r="P18" s="26">
        <f t="shared" si="2"/>
        <v>1401.36</v>
      </c>
    </row>
    <row r="19" spans="1:16" ht="15" thickBot="1" x14ac:dyDescent="0.35">
      <c r="A19" s="1" t="s">
        <v>48</v>
      </c>
      <c r="B19" s="1" t="s">
        <v>76</v>
      </c>
      <c r="C19" s="1" t="s">
        <v>77</v>
      </c>
      <c r="D19" s="11">
        <v>12</v>
      </c>
      <c r="E19" s="17" t="s">
        <v>33</v>
      </c>
      <c r="F19" s="18" t="s">
        <v>22</v>
      </c>
      <c r="G19" s="19">
        <v>203.68</v>
      </c>
      <c r="H19" s="20">
        <v>240.1</v>
      </c>
      <c r="I19" s="21">
        <v>250.2</v>
      </c>
      <c r="J19" s="22">
        <f t="shared" si="3"/>
        <v>693.98</v>
      </c>
      <c r="K19" s="19">
        <v>28</v>
      </c>
      <c r="L19" s="23">
        <v>3</v>
      </c>
      <c r="M19" s="22">
        <f t="shared" si="4"/>
        <v>203.68</v>
      </c>
      <c r="N19" s="24">
        <f t="shared" si="0"/>
        <v>24.47</v>
      </c>
      <c r="O19" s="25">
        <f t="shared" si="1"/>
        <v>0.1201</v>
      </c>
      <c r="P19" s="26">
        <f t="shared" si="2"/>
        <v>5703.04</v>
      </c>
    </row>
    <row r="20" spans="1:16" ht="36.6" thickBot="1" x14ac:dyDescent="0.35">
      <c r="A20" s="1" t="s">
        <v>78</v>
      </c>
      <c r="C20" s="1" t="s">
        <v>68</v>
      </c>
      <c r="D20" s="11">
        <v>13</v>
      </c>
      <c r="E20" s="17" t="s">
        <v>34</v>
      </c>
      <c r="F20" s="18" t="s">
        <v>22</v>
      </c>
      <c r="G20" s="19">
        <v>70.19</v>
      </c>
      <c r="H20" s="20">
        <v>83</v>
      </c>
      <c r="I20" s="21">
        <v>90</v>
      </c>
      <c r="J20" s="22">
        <f t="shared" si="3"/>
        <v>243.19</v>
      </c>
      <c r="K20" s="19">
        <v>51</v>
      </c>
      <c r="L20" s="23">
        <v>3</v>
      </c>
      <c r="M20" s="22">
        <f t="shared" si="4"/>
        <v>70.19</v>
      </c>
      <c r="N20" s="24">
        <f t="shared" si="0"/>
        <v>10.050000000000001</v>
      </c>
      <c r="O20" s="25">
        <f t="shared" si="1"/>
        <v>0.14319999999999999</v>
      </c>
      <c r="P20" s="26">
        <f t="shared" si="2"/>
        <v>3579.69</v>
      </c>
    </row>
    <row r="21" spans="1:16" ht="36.6" thickBot="1" x14ac:dyDescent="0.35">
      <c r="A21" s="1" t="s">
        <v>78</v>
      </c>
      <c r="C21" s="1" t="s">
        <v>68</v>
      </c>
      <c r="D21" s="11">
        <v>14</v>
      </c>
      <c r="E21" s="17" t="s">
        <v>35</v>
      </c>
      <c r="F21" s="18" t="s">
        <v>79</v>
      </c>
      <c r="G21" s="19">
        <v>244.63</v>
      </c>
      <c r="H21" s="20">
        <v>289.2</v>
      </c>
      <c r="I21" s="21">
        <v>290.3</v>
      </c>
      <c r="J21" s="22">
        <f t="shared" si="3"/>
        <v>824.13</v>
      </c>
      <c r="K21" s="19">
        <v>35</v>
      </c>
      <c r="L21" s="23">
        <v>3</v>
      </c>
      <c r="M21" s="22">
        <f t="shared" si="4"/>
        <v>244.63</v>
      </c>
      <c r="N21" s="24">
        <f t="shared" si="0"/>
        <v>26.06</v>
      </c>
      <c r="O21" s="25">
        <f t="shared" si="1"/>
        <v>0.1065</v>
      </c>
      <c r="P21" s="26">
        <f t="shared" si="2"/>
        <v>8562.0499999999993</v>
      </c>
    </row>
    <row r="22" spans="1:16" ht="24.6" thickBot="1" x14ac:dyDescent="0.35">
      <c r="A22" s="1" t="s">
        <v>41</v>
      </c>
      <c r="B22" s="1" t="s">
        <v>41</v>
      </c>
      <c r="C22" s="1" t="s">
        <v>69</v>
      </c>
      <c r="D22" s="11">
        <v>15</v>
      </c>
      <c r="E22" s="17" t="s">
        <v>36</v>
      </c>
      <c r="F22" s="18" t="s">
        <v>22</v>
      </c>
      <c r="G22" s="19">
        <v>454.48</v>
      </c>
      <c r="H22" s="20">
        <v>540.20000000000005</v>
      </c>
      <c r="I22" s="21">
        <v>550.20000000000005</v>
      </c>
      <c r="J22" s="22">
        <f t="shared" si="3"/>
        <v>1544.88</v>
      </c>
      <c r="K22" s="19">
        <v>12</v>
      </c>
      <c r="L22" s="23">
        <v>3</v>
      </c>
      <c r="M22" s="22">
        <f t="shared" si="4"/>
        <v>454.48</v>
      </c>
      <c r="N22" s="24">
        <f t="shared" si="0"/>
        <v>52.62</v>
      </c>
      <c r="O22" s="25">
        <f t="shared" si="1"/>
        <v>0.1158</v>
      </c>
      <c r="P22" s="26">
        <f t="shared" si="2"/>
        <v>5453.76</v>
      </c>
    </row>
    <row r="23" spans="1:16" ht="41.4" customHeight="1" thickBot="1" x14ac:dyDescent="0.35">
      <c r="A23" s="1" t="s">
        <v>40</v>
      </c>
      <c r="B23" s="1" t="s">
        <v>71</v>
      </c>
      <c r="C23" s="1" t="s">
        <v>69</v>
      </c>
      <c r="D23" s="11">
        <v>16</v>
      </c>
      <c r="E23" s="17" t="s">
        <v>60</v>
      </c>
      <c r="F23" s="18" t="s">
        <v>22</v>
      </c>
      <c r="G23" s="19">
        <v>594.99</v>
      </c>
      <c r="H23" s="20">
        <v>700</v>
      </c>
      <c r="I23" s="21">
        <v>705.2</v>
      </c>
      <c r="J23" s="22">
        <f t="shared" si="3"/>
        <v>2000.19</v>
      </c>
      <c r="K23" s="19">
        <v>16</v>
      </c>
      <c r="L23" s="23">
        <v>3</v>
      </c>
      <c r="M23" s="22">
        <f t="shared" si="4"/>
        <v>594.99</v>
      </c>
      <c r="N23" s="24">
        <f t="shared" si="0"/>
        <v>62.18</v>
      </c>
      <c r="O23" s="25">
        <f t="shared" si="1"/>
        <v>0.1045</v>
      </c>
      <c r="P23" s="26">
        <f t="shared" si="2"/>
        <v>9519.84</v>
      </c>
    </row>
    <row r="24" spans="1:16" ht="36.6" thickBot="1" x14ac:dyDescent="0.35">
      <c r="A24" s="1" t="s">
        <v>49</v>
      </c>
      <c r="B24" s="1" t="s">
        <v>80</v>
      </c>
      <c r="C24" s="1" t="s">
        <v>69</v>
      </c>
      <c r="D24" s="11">
        <v>17</v>
      </c>
      <c r="E24" s="17" t="s">
        <v>37</v>
      </c>
      <c r="F24" s="18" t="s">
        <v>22</v>
      </c>
      <c r="G24" s="19">
        <v>276.70999999999998</v>
      </c>
      <c r="H24" s="20">
        <v>328.3</v>
      </c>
      <c r="I24" s="21">
        <v>350.4</v>
      </c>
      <c r="J24" s="22">
        <f t="shared" si="3"/>
        <v>955.41</v>
      </c>
      <c r="K24" s="19">
        <v>12</v>
      </c>
      <c r="L24" s="23">
        <v>3</v>
      </c>
      <c r="M24" s="22">
        <f t="shared" si="4"/>
        <v>276.70999999999998</v>
      </c>
      <c r="N24" s="24">
        <f t="shared" si="0"/>
        <v>37.82</v>
      </c>
      <c r="O24" s="25">
        <f t="shared" si="1"/>
        <v>0.13669999999999999</v>
      </c>
      <c r="P24" s="26">
        <f t="shared" si="2"/>
        <v>3320.52</v>
      </c>
    </row>
    <row r="25" spans="1:16" ht="24.6" thickBot="1" x14ac:dyDescent="0.35">
      <c r="A25" s="1" t="s">
        <v>45</v>
      </c>
      <c r="C25" s="1" t="s">
        <v>68</v>
      </c>
      <c r="D25" s="11">
        <v>18</v>
      </c>
      <c r="E25" s="17" t="s">
        <v>38</v>
      </c>
      <c r="F25" s="18" t="s">
        <v>22</v>
      </c>
      <c r="G25" s="19">
        <v>1102.08</v>
      </c>
      <c r="H25" s="20">
        <v>1298</v>
      </c>
      <c r="I25" s="21">
        <v>1300</v>
      </c>
      <c r="J25" s="22">
        <f t="shared" si="3"/>
        <v>3700.08</v>
      </c>
      <c r="K25" s="19">
        <v>1</v>
      </c>
      <c r="L25" s="23">
        <v>3</v>
      </c>
      <c r="M25" s="22">
        <f t="shared" si="4"/>
        <v>1102.08</v>
      </c>
      <c r="N25" s="24">
        <f t="shared" si="0"/>
        <v>113.7</v>
      </c>
      <c r="O25" s="25">
        <f t="shared" si="1"/>
        <v>0.1032</v>
      </c>
      <c r="P25" s="26">
        <f t="shared" si="2"/>
        <v>1102.08</v>
      </c>
    </row>
    <row r="26" spans="1:16" ht="24.6" thickBot="1" x14ac:dyDescent="0.35">
      <c r="A26" s="1" t="s">
        <v>52</v>
      </c>
      <c r="B26" s="1" t="s">
        <v>81</v>
      </c>
      <c r="C26" s="1" t="s">
        <v>69</v>
      </c>
      <c r="D26" s="11">
        <v>19</v>
      </c>
      <c r="E26" s="17" t="s">
        <v>59</v>
      </c>
      <c r="F26" s="18" t="s">
        <v>23</v>
      </c>
      <c r="G26" s="19">
        <v>1108.08</v>
      </c>
      <c r="H26" s="20">
        <v>1320.5</v>
      </c>
      <c r="I26" s="21">
        <v>1350</v>
      </c>
      <c r="J26" s="22">
        <f t="shared" si="3"/>
        <v>3778.58</v>
      </c>
      <c r="K26" s="19">
        <v>2</v>
      </c>
      <c r="L26" s="23">
        <v>3</v>
      </c>
      <c r="M26" s="22">
        <f t="shared" si="4"/>
        <v>1108.08</v>
      </c>
      <c r="N26" s="24">
        <f t="shared" si="0"/>
        <v>131.97999999999999</v>
      </c>
      <c r="O26" s="25">
        <f t="shared" si="1"/>
        <v>0.1191</v>
      </c>
      <c r="P26" s="26">
        <f t="shared" si="2"/>
        <v>2216.16</v>
      </c>
    </row>
    <row r="27" spans="1:16" ht="36.6" thickBot="1" x14ac:dyDescent="0.35">
      <c r="A27" s="1" t="s">
        <v>51</v>
      </c>
      <c r="C27" s="1" t="s">
        <v>68</v>
      </c>
      <c r="D27" s="11">
        <v>20</v>
      </c>
      <c r="E27" s="17" t="s">
        <v>82</v>
      </c>
      <c r="F27" s="18" t="s">
        <v>23</v>
      </c>
      <c r="G27" s="19">
        <v>252.12</v>
      </c>
      <c r="H27" s="20">
        <v>300</v>
      </c>
      <c r="I27" s="21">
        <v>310.2</v>
      </c>
      <c r="J27" s="22">
        <f t="shared" si="3"/>
        <v>862.32</v>
      </c>
      <c r="K27" s="19">
        <v>1</v>
      </c>
      <c r="L27" s="23">
        <v>3</v>
      </c>
      <c r="M27" s="22">
        <f t="shared" si="4"/>
        <v>252.12</v>
      </c>
      <c r="N27" s="24">
        <f t="shared" si="0"/>
        <v>31.01</v>
      </c>
      <c r="O27" s="25">
        <f t="shared" si="1"/>
        <v>0.123</v>
      </c>
      <c r="P27" s="26">
        <f t="shared" si="2"/>
        <v>252.12</v>
      </c>
    </row>
    <row r="28" spans="1:16" ht="48.6" thickBot="1" x14ac:dyDescent="0.35">
      <c r="A28" s="1" t="s">
        <v>51</v>
      </c>
      <c r="C28" s="1" t="s">
        <v>68</v>
      </c>
      <c r="D28" s="11">
        <v>21</v>
      </c>
      <c r="E28" s="17" t="s">
        <v>58</v>
      </c>
      <c r="F28" s="18" t="s">
        <v>23</v>
      </c>
      <c r="G28" s="19">
        <v>309.02</v>
      </c>
      <c r="H28" s="20">
        <v>365.4</v>
      </c>
      <c r="I28" s="21">
        <v>370</v>
      </c>
      <c r="J28" s="22">
        <f t="shared" si="3"/>
        <v>1044.42</v>
      </c>
      <c r="K28" s="19">
        <v>1</v>
      </c>
      <c r="L28" s="23">
        <v>3</v>
      </c>
      <c r="M28" s="22">
        <f t="shared" si="4"/>
        <v>309.02</v>
      </c>
      <c r="N28" s="24">
        <f t="shared" si="0"/>
        <v>33.96</v>
      </c>
      <c r="O28" s="25">
        <f t="shared" si="1"/>
        <v>0.1099</v>
      </c>
      <c r="P28" s="26">
        <f t="shared" si="2"/>
        <v>309.02</v>
      </c>
    </row>
    <row r="29" spans="1:16" ht="36.6" thickBot="1" x14ac:dyDescent="0.35">
      <c r="A29" s="1" t="s">
        <v>42</v>
      </c>
      <c r="C29" s="1" t="s">
        <v>68</v>
      </c>
      <c r="D29" s="11">
        <v>22</v>
      </c>
      <c r="E29" s="17" t="s">
        <v>57</v>
      </c>
      <c r="F29" s="18" t="s">
        <v>22</v>
      </c>
      <c r="G29" s="19">
        <v>179.06</v>
      </c>
      <c r="H29" s="20">
        <v>215</v>
      </c>
      <c r="I29" s="21">
        <v>220.45</v>
      </c>
      <c r="J29" s="22">
        <f t="shared" si="3"/>
        <v>614.51</v>
      </c>
      <c r="K29" s="19">
        <v>10</v>
      </c>
      <c r="L29" s="23">
        <v>3</v>
      </c>
      <c r="M29" s="22">
        <f t="shared" si="4"/>
        <v>179.06</v>
      </c>
      <c r="N29" s="24">
        <f t="shared" si="0"/>
        <v>22.49</v>
      </c>
      <c r="O29" s="25">
        <f t="shared" si="1"/>
        <v>0.12559999999999999</v>
      </c>
      <c r="P29" s="26">
        <f t="shared" si="2"/>
        <v>1790.6</v>
      </c>
    </row>
    <row r="30" spans="1:16" ht="36.6" thickBot="1" x14ac:dyDescent="0.35">
      <c r="A30" s="1" t="s">
        <v>54</v>
      </c>
      <c r="B30" s="1" t="s">
        <v>54</v>
      </c>
      <c r="C30" s="1" t="s">
        <v>69</v>
      </c>
      <c r="D30" s="11">
        <v>23</v>
      </c>
      <c r="E30" s="17" t="s">
        <v>62</v>
      </c>
      <c r="F30" s="18" t="s">
        <v>22</v>
      </c>
      <c r="G30" s="19">
        <v>303.85000000000002</v>
      </c>
      <c r="H30" s="20">
        <v>358</v>
      </c>
      <c r="I30" s="21">
        <v>360</v>
      </c>
      <c r="J30" s="22">
        <f t="shared" si="3"/>
        <v>1021.85</v>
      </c>
      <c r="K30" s="19">
        <v>1</v>
      </c>
      <c r="L30" s="23">
        <v>3</v>
      </c>
      <c r="M30" s="22">
        <f t="shared" si="4"/>
        <v>303.85000000000002</v>
      </c>
      <c r="N30" s="24">
        <f t="shared" si="0"/>
        <v>31.86</v>
      </c>
      <c r="O30" s="25">
        <f t="shared" si="1"/>
        <v>0.10489999999999999</v>
      </c>
      <c r="P30" s="26">
        <f t="shared" si="2"/>
        <v>303.85000000000002</v>
      </c>
    </row>
    <row r="31" spans="1:16" ht="36.6" thickBot="1" x14ac:dyDescent="0.35">
      <c r="A31" s="1" t="s">
        <v>40</v>
      </c>
      <c r="B31" s="1" t="s">
        <v>71</v>
      </c>
      <c r="C31" s="1" t="s">
        <v>69</v>
      </c>
      <c r="D31" s="11">
        <v>24</v>
      </c>
      <c r="E31" s="17" t="s">
        <v>56</v>
      </c>
      <c r="F31" s="18" t="s">
        <v>23</v>
      </c>
      <c r="G31" s="19">
        <v>421.36</v>
      </c>
      <c r="H31" s="20">
        <v>500</v>
      </c>
      <c r="I31" s="21">
        <v>520</v>
      </c>
      <c r="J31" s="22">
        <f t="shared" si="3"/>
        <v>1441.36</v>
      </c>
      <c r="K31" s="19">
        <v>3</v>
      </c>
      <c r="L31" s="23">
        <v>3</v>
      </c>
      <c r="M31" s="22">
        <f t="shared" si="4"/>
        <v>421.36</v>
      </c>
      <c r="N31" s="24">
        <f t="shared" si="0"/>
        <v>52.14</v>
      </c>
      <c r="O31" s="25">
        <f t="shared" si="1"/>
        <v>0.1237</v>
      </c>
      <c r="P31" s="26">
        <f t="shared" si="2"/>
        <v>1264.08</v>
      </c>
    </row>
    <row r="32" spans="1:16" ht="36.6" thickBot="1" x14ac:dyDescent="0.35">
      <c r="A32" s="1" t="s">
        <v>53</v>
      </c>
      <c r="C32" s="1" t="s">
        <v>68</v>
      </c>
      <c r="D32" s="11">
        <v>25</v>
      </c>
      <c r="E32" s="17" t="s">
        <v>63</v>
      </c>
      <c r="F32" s="18" t="s">
        <v>22</v>
      </c>
      <c r="G32" s="19">
        <v>543.70000000000005</v>
      </c>
      <c r="H32" s="20">
        <v>650.20000000000005</v>
      </c>
      <c r="I32" s="21">
        <v>670</v>
      </c>
      <c r="J32" s="22">
        <f t="shared" si="3"/>
        <v>1863.9</v>
      </c>
      <c r="K32" s="19">
        <v>2</v>
      </c>
      <c r="L32" s="23">
        <v>3</v>
      </c>
      <c r="M32" s="22">
        <f t="shared" si="4"/>
        <v>543.70000000000005</v>
      </c>
      <c r="N32" s="24">
        <f t="shared" si="0"/>
        <v>67.930000000000007</v>
      </c>
      <c r="O32" s="25">
        <f t="shared" si="1"/>
        <v>0.1249</v>
      </c>
      <c r="P32" s="26">
        <f t="shared" si="2"/>
        <v>1087.4000000000001</v>
      </c>
    </row>
    <row r="33" spans="1:16" ht="24.6" thickBot="1" x14ac:dyDescent="0.35">
      <c r="A33" s="1" t="s">
        <v>40</v>
      </c>
      <c r="B33" s="1" t="s">
        <v>71</v>
      </c>
      <c r="C33" s="1" t="s">
        <v>69</v>
      </c>
      <c r="D33" s="11">
        <v>26</v>
      </c>
      <c r="E33" s="17" t="s">
        <v>55</v>
      </c>
      <c r="F33" s="18" t="s">
        <v>22</v>
      </c>
      <c r="G33" s="19">
        <v>170</v>
      </c>
      <c r="H33" s="20">
        <v>201.1</v>
      </c>
      <c r="I33" s="21">
        <v>210</v>
      </c>
      <c r="J33" s="22">
        <f t="shared" si="3"/>
        <v>581.1</v>
      </c>
      <c r="K33" s="19">
        <v>24</v>
      </c>
      <c r="L33" s="23">
        <v>3</v>
      </c>
      <c r="M33" s="22">
        <f t="shared" si="4"/>
        <v>170</v>
      </c>
      <c r="N33" s="24">
        <f t="shared" si="0"/>
        <v>21</v>
      </c>
      <c r="O33" s="25">
        <f t="shared" si="1"/>
        <v>0.1235</v>
      </c>
      <c r="P33" s="26">
        <f t="shared" si="2"/>
        <v>4080</v>
      </c>
    </row>
    <row r="34" spans="1:16" ht="14.25" customHeight="1" x14ac:dyDescent="0.3">
      <c r="D34" s="27"/>
      <c r="E34" s="28"/>
      <c r="F34" s="29"/>
      <c r="G34" s="30"/>
      <c r="H34" s="30"/>
      <c r="I34" s="30"/>
      <c r="J34" s="31"/>
      <c r="K34" s="32"/>
      <c r="L34" s="33"/>
      <c r="M34" s="31"/>
      <c r="N34" s="31"/>
      <c r="O34" s="34" t="s">
        <v>7</v>
      </c>
      <c r="P34" s="35">
        <f>SUM(P8:P33)</f>
        <v>71135.31</v>
      </c>
    </row>
    <row r="35" spans="1:16" ht="13.5" customHeight="1" x14ac:dyDescent="0.3">
      <c r="D35" s="36"/>
      <c r="E35" s="37"/>
      <c r="F35" s="37"/>
      <c r="G35" s="38"/>
      <c r="H35" s="38"/>
      <c r="I35" s="39"/>
      <c r="J35" s="40"/>
      <c r="K35" s="41"/>
      <c r="L35" s="42"/>
      <c r="M35" s="40"/>
      <c r="N35" s="40"/>
      <c r="O35" s="43"/>
    </row>
    <row r="36" spans="1:16" x14ac:dyDescent="0.3">
      <c r="D36" s="36"/>
      <c r="E36" s="45" t="s">
        <v>20</v>
      </c>
      <c r="F36" s="46"/>
      <c r="G36" s="68" t="s">
        <v>21</v>
      </c>
      <c r="H36" s="69"/>
      <c r="I36" s="69"/>
      <c r="J36" s="47"/>
      <c r="K36" s="47"/>
      <c r="L36" s="42"/>
      <c r="M36" s="40"/>
      <c r="N36" s="40"/>
      <c r="O36" s="43"/>
    </row>
    <row r="37" spans="1:16" x14ac:dyDescent="0.3">
      <c r="D37" s="47"/>
      <c r="G37" s="49" t="s">
        <v>16</v>
      </c>
      <c r="M37" s="47"/>
      <c r="N37" s="47"/>
      <c r="O37" s="50"/>
    </row>
    <row r="38" spans="1:16" x14ac:dyDescent="0.3">
      <c r="E38" s="67"/>
      <c r="F38" s="67"/>
      <c r="G38" s="67"/>
      <c r="H38" s="67"/>
      <c r="I38" s="51"/>
      <c r="J38" s="51"/>
      <c r="K38" s="52"/>
      <c r="L38" s="53"/>
      <c r="M38" s="51"/>
      <c r="N38" s="51"/>
      <c r="P38" s="54"/>
    </row>
    <row r="39" spans="1:16" x14ac:dyDescent="0.3">
      <c r="D39" s="55"/>
      <c r="E39" s="67"/>
      <c r="F39" s="67"/>
      <c r="G39" s="67"/>
      <c r="H39" s="67"/>
      <c r="I39" s="51"/>
      <c r="J39" s="51"/>
      <c r="K39" s="52"/>
      <c r="L39" s="53"/>
      <c r="M39" s="51"/>
      <c r="N39" s="51"/>
      <c r="O39" s="47"/>
    </row>
    <row r="40" spans="1:16" x14ac:dyDescent="0.3">
      <c r="D40" s="55"/>
      <c r="L40" s="47"/>
      <c r="M40" s="47"/>
      <c r="N40" s="47"/>
      <c r="O40" s="47"/>
    </row>
    <row r="41" spans="1:16" x14ac:dyDescent="0.3">
      <c r="D41" s="55"/>
      <c r="L41" s="47"/>
      <c r="M41" s="47"/>
      <c r="N41" s="47"/>
      <c r="O41" s="47"/>
    </row>
    <row r="42" spans="1:16" x14ac:dyDescent="0.3">
      <c r="D42" s="32"/>
      <c r="E42" s="56"/>
      <c r="F42" s="56"/>
      <c r="G42" s="59"/>
      <c r="H42" s="59"/>
      <c r="I42" s="59"/>
    </row>
    <row r="50" spans="9:10" x14ac:dyDescent="0.3">
      <c r="I50" s="57"/>
    </row>
    <row r="51" spans="9:10" x14ac:dyDescent="0.3">
      <c r="I51" s="57"/>
    </row>
    <row r="52" spans="9:10" x14ac:dyDescent="0.3">
      <c r="I52" s="57"/>
    </row>
    <row r="53" spans="9:10" x14ac:dyDescent="0.3">
      <c r="I53" s="57"/>
    </row>
    <row r="54" spans="9:10" x14ac:dyDescent="0.3">
      <c r="I54" s="57"/>
    </row>
    <row r="55" spans="9:10" x14ac:dyDescent="0.3">
      <c r="I55" s="57"/>
    </row>
    <row r="56" spans="9:10" x14ac:dyDescent="0.3">
      <c r="I56" s="57"/>
    </row>
    <row r="57" spans="9:10" x14ac:dyDescent="0.3">
      <c r="I57" s="57"/>
    </row>
    <row r="58" spans="9:10" x14ac:dyDescent="0.3">
      <c r="I58" s="57"/>
    </row>
    <row r="59" spans="9:10" x14ac:dyDescent="0.3">
      <c r="I59" s="57"/>
    </row>
    <row r="60" spans="9:10" x14ac:dyDescent="0.3">
      <c r="I60" s="57"/>
    </row>
    <row r="61" spans="9:10" x14ac:dyDescent="0.3">
      <c r="I61" s="57"/>
    </row>
    <row r="62" spans="9:10" x14ac:dyDescent="0.3">
      <c r="J62" s="58"/>
    </row>
  </sheetData>
  <mergeCells count="14">
    <mergeCell ref="D2:P2"/>
    <mergeCell ref="D3:P3"/>
    <mergeCell ref="P5:P6"/>
    <mergeCell ref="E5:E6"/>
    <mergeCell ref="G5:J5"/>
    <mergeCell ref="G42:I42"/>
    <mergeCell ref="K5:K6"/>
    <mergeCell ref="L5:L6"/>
    <mergeCell ref="M5:O5"/>
    <mergeCell ref="D4:O4"/>
    <mergeCell ref="D5:D6"/>
    <mergeCell ref="E38:H38"/>
    <mergeCell ref="E39:H39"/>
    <mergeCell ref="G36:I36"/>
  </mergeCells>
  <printOptions horizontalCentered="1"/>
  <pageMargins left="0" right="0" top="0.39370078740157483" bottom="0.39370078740157483" header="0" footer="0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общий</vt:lpstr>
      <vt:lpstr>'Расчет общий'!Область_печати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Дарья</cp:lastModifiedBy>
  <cp:lastPrinted>2025-06-20T10:06:36Z</cp:lastPrinted>
  <dcterms:created xsi:type="dcterms:W3CDTF">2011-08-15T06:57:36Z</dcterms:created>
  <dcterms:modified xsi:type="dcterms:W3CDTF">2026-07-06T12:38:54Z</dcterms:modified>
</cp:coreProperties>
</file>