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Экономисты\2026 год\Торги 2026\223ФЗ\ПУБЛИЧКА 223\Кабель для визиографа Sirona (Беловодский)\"/>
    </mc:Choice>
  </mc:AlternateContent>
  <bookViews>
    <workbookView xWindow="0" yWindow="0" windowWidth="28800" windowHeight="12300"/>
  </bookViews>
  <sheets>
    <sheet name="НМЦК средняя" sheetId="19" r:id="rId1"/>
  </sheets>
  <calcPr calcId="162913"/>
</workbook>
</file>

<file path=xl/calcChain.xml><?xml version="1.0" encoding="utf-8"?>
<calcChain xmlns="http://schemas.openxmlformats.org/spreadsheetml/2006/main">
  <c r="I9" i="19" l="1"/>
  <c r="L9" i="19" l="1"/>
  <c r="O9" i="19" s="1"/>
  <c r="O10" i="19" s="1"/>
  <c r="M9" i="19"/>
  <c r="N9" i="19" l="1"/>
</calcChain>
</file>

<file path=xl/sharedStrings.xml><?xml version="1.0" encoding="utf-8"?>
<sst xmlns="http://schemas.openxmlformats.org/spreadsheetml/2006/main" count="32" uniqueCount="32">
  <si>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</si>
  <si>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</si>
  <si>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</si>
  <si>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</si>
  <si>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</si>
  <si>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</si>
  <si>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</si>
  <si>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</si>
  <si>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</si>
  <si>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шт.</t>
  </si>
  <si>
    <t>Ед. измерения</t>
  </si>
  <si>
    <t>7=4+5+6</t>
  </si>
  <si>
    <t>9 = кол-во ответов ИЦИ</t>
  </si>
  <si>
    <t>10=          /9</t>
  </si>
  <si>
    <t>13=8*10</t>
  </si>
  <si>
    <t>Определение и обоснование НМЦД методом сопоставимых рыночных цен (анализа рынка) для СПб ГБУЗ "Стоматологическая поликлиника №4"</t>
  </si>
  <si>
    <t>Начальная (максимальная) цена договора (НМЦД):</t>
  </si>
  <si>
    <t>НМЦД =                 (Σ Цi) / n</t>
  </si>
  <si>
    <t xml:space="preserve">НМЦД, руб. </t>
  </si>
  <si>
    <t>Работник контрактной службы</t>
  </si>
  <si>
    <t>/ Ворожнина И.А.</t>
  </si>
  <si>
    <t>(подпись/расшифровка подписи)</t>
  </si>
  <si>
    <t>Для определения и обоснования НМЦД в расчетах использованы три цены товара.</t>
  </si>
  <si>
    <t>ИЦИ 1  №б/н от 03.07.26г</t>
  </si>
  <si>
    <t>Цена у ИЦИ 1 наименьшая. В результате проведенного расчета Н(М)ЦД составит 60 700,00 руб.</t>
  </si>
  <si>
    <t>* Методические рекомендации в соответствии с Приказом Министерства экономического развития РФ от 2 октября 2013г,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не содержат запрет об использовании Заказчиком при расчете НМЦК предложений, содержащих минимальную цену товара (работы, услуги), поэтому Заказчик  вправе для определения цены использовать минимальное значение</t>
  </si>
  <si>
    <t>Поставка кабеля для системы цифровой XIOS XG USB SUPREME в 2026 году</t>
  </si>
  <si>
    <t>Кабель для системы цифровой XIOS XG USB SUPREME</t>
  </si>
  <si>
    <t>ИЦИ 2  №б/н от 03.07.26г</t>
  </si>
  <si>
    <t xml:space="preserve">ИЦИ 3  № Экранная копия от 15.07.26г </t>
  </si>
  <si>
    <t xml:space="preserve">ИЦИ 4  </t>
  </si>
  <si>
    <t xml:space="preserve">ИЦИ 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</si>
</sst>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10.8"/>
      <color rgb="FF000000"/>
      <name val="Times New Roman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3">
    <xf numFmtId="0" fontId="0" fillId="0" borderId="0"/>
    <xf numFmtId="0" fontId="16" fillId="0" borderId="0"/>
    <xf numFmtId="0" fontId="16" fillId="0" borderId="0" applyAlignment="0"/>
  </cellStyleXfs>
  <cellXfs count="64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top" wrapText="1"/>
    </xf>
    <xf numFmtId="4" fontId="0" fillId="0" borderId="0" xfId="0" applyNumberFormat="1"/>
    <xf numFmtId="0" fontId="5" fillId="0" borderId="0" xfId="0" applyNumberFormat="1" applyFont="1" applyAlignment="1">
      <alignment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4" fontId="7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20" fillId="0" borderId="1" xfId="0" applyFont="1" applyBorder="1"/>
    <xf numFmtId="0" fontId="9" fillId="0" borderId="0" xfId="0" applyFont="1" applyAlignment="1">
      <alignment horizontal="left" vertical="top" wrapText="1"/>
    </xf>
    <xf numFmtId="0" fontId="17" fillId="0" borderId="13" xfId="2" applyFont="1" applyFill="1" applyBorder="1" applyAlignment="1">
      <alignment horizontal="center" vertical="center" wrapText="1"/>
    </xf>
    <xf numFmtId="0" fontId="17" fillId="0" borderId="14" xfId="2" applyFont="1" applyFill="1" applyBorder="1" applyAlignment="1">
      <alignment horizontal="center" vertical="center" wrapText="1"/>
    </xf>
    <xf numFmtId="0" fontId="17" fillId="0" borderId="13" xfId="2" applyFont="1" applyFill="1" applyBorder="1" applyAlignment="1">
      <alignment horizontal="center" vertical="top" wrapText="1"/>
    </xf>
    <xf numFmtId="0" fontId="17" fillId="0" borderId="14" xfId="2" applyFont="1" applyFill="1" applyBorder="1" applyAlignment="1">
      <alignment horizontal="center" vertical="top" wrapText="1"/>
    </xf>
    <xf numFmtId="0" fontId="18" fillId="0" borderId="11" xfId="2" applyFont="1" applyFill="1" applyBorder="1" applyAlignment="1">
      <alignment horizontal="center" vertical="center" wrapText="1"/>
    </xf>
    <xf numFmtId="0" fontId="18" fillId="0" borderId="12" xfId="2" applyFont="1" applyFill="1" applyBorder="1" applyAlignment="1">
      <alignment horizontal="center" vertical="center" wrapText="1"/>
    </xf>
    <xf numFmtId="4" fontId="15" fillId="0" borderId="0" xfId="0" applyNumberFormat="1" applyFont="1" applyAlignment="1">
      <alignment horizontal="right"/>
    </xf>
    <xf numFmtId="0" fontId="10" fillId="2" borderId="3" xfId="0" applyFont="1" applyFill="1" applyBorder="1" applyAlignment="1">
      <alignment horizontal="right" vertical="center" wrapText="1"/>
    </xf>
    <xf numFmtId="0" fontId="10" fillId="2" borderId="8" xfId="0" applyFont="1" applyFill="1" applyBorder="1" applyAlignment="1">
      <alignment horizontal="right" vertical="center" wrapText="1"/>
    </xf>
    <xf numFmtId="0" fontId="10" fillId="2" borderId="2" xfId="0" applyFont="1" applyFill="1" applyBorder="1" applyAlignment="1">
      <alignment horizontal="right" vertical="center" wrapText="1"/>
    </xf>
    <xf numFmtId="0" fontId="10" fillId="2" borderId="7" xfId="0" applyFont="1" applyFill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178076</xdr:colOff>
      <xdr:row>6</xdr:row>
      <xdr:rowOff>220318</xdr:rowOff>
    </xdr:from>
    <xdr:to>
      <xdr:col>8</xdr:col>
      <xdr:colOff>559076</xdr:colOff>
      <xdr:row>6</xdr:row>
      <xdr:rowOff>506068</xdr:rowOff>
    </xdr:to>
    <xdr:pic>
      <xdr:nvPicPr>
        <xdr:cNvPr id="25700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106228" y="1760883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28575</xdr:colOff>
      <xdr:row>6</xdr:row>
      <xdr:rowOff>514350</xdr:rowOff>
    </xdr:from>
    <xdr:to>
      <xdr:col>12</xdr:col>
      <xdr:colOff>866775</xdr:colOff>
      <xdr:row>6</xdr:row>
      <xdr:rowOff>803413</xdr:rowOff>
    </xdr:to>
    <xdr:pic>
      <xdr:nvPicPr>
        <xdr:cNvPr id="257002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334625" y="2857500"/>
          <a:ext cx="838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6</xdr:row>
      <xdr:rowOff>771525</xdr:rowOff>
    </xdr:from>
    <xdr:to>
      <xdr:col>13</xdr:col>
      <xdr:colOff>704850</xdr:colOff>
      <xdr:row>6</xdr:row>
      <xdr:rowOff>993913</xdr:rowOff>
    </xdr:to>
    <xdr:pic>
      <xdr:nvPicPr>
        <xdr:cNvPr id="25700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249025" y="2857500"/>
          <a:ext cx="6381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257175</xdr:colOff>
      <xdr:row>7</xdr:row>
      <xdr:rowOff>209550</xdr:rowOff>
    </xdr:from>
    <xdr:to>
      <xdr:col>11</xdr:col>
      <xdr:colOff>523875</xdr:colOff>
      <xdr:row>7</xdr:row>
      <xdr:rowOff>447675</xdr:rowOff>
    </xdr:to>
    <xdr:pic>
      <xdr:nvPicPr>
        <xdr:cNvPr id="25700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 flipV="1">
          <a:off x="8258175" y="2676525"/>
          <a:ext cx="2667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20"/>
  <sheetViews>
    <sheetView tabSelected="1" zoomScale="115" zoomScaleNormal="115" workbookViewId="0">
      <selection activeCell="B12" sqref="B12:N12"/>
    </sheetView>
  </sheetViews>
  <sheetFormatPr defaultRowHeight="15" x14ac:dyDescent="0.25"/>
  <cols>
    <col min="1" max="1" width="3.5703125" customWidth="1"/>
    <col min="2" max="2" width="20.5703125" style="19" customWidth="1"/>
    <col min="3" max="3" width="7.42578125" style="19" customWidth="1"/>
    <col min="4" max="4" width="8.85546875" customWidth="1"/>
    <col min="5" max="5" width="9.85546875" customWidth="1"/>
    <col min="6" max="6" width="9.28515625" customWidth="1"/>
    <col min="7" max="7" width="9.28515625" hidden="1" customWidth="1"/>
    <col min="8" max="8" width="8.7109375" hidden="1" customWidth="1"/>
    <col min="9" max="9" width="9.28515625" customWidth="1"/>
    <col min="10" max="10" width="8.7109375" style="17" customWidth="1"/>
    <col min="11" max="11" width="10.85546875" style="17" customWidth="1"/>
    <col min="12" max="13" width="13.140625" customWidth="1"/>
    <col min="14" max="14" width="11.28515625" customWidth="1"/>
    <col min="15" max="15" width="12.85546875" style="13" customWidth="1"/>
    <col min="16" max="16" width="2.5703125" customWidth="1"/>
    <col min="17" max="17" width="4.5703125" customWidth="1"/>
  </cols>
  <sheetData>
    <row r="1" spans="1:15" x14ac:dyDescent="0.25">
      <c r="M1" s="45"/>
      <c r="N1" s="45"/>
      <c r="O1" s="45"/>
    </row>
    <row r="2" spans="1:15" ht="35.25" customHeight="1" x14ac:dyDescent="0.25">
      <c r="B2" s="62" t="s">
        <v>15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31"/>
    </row>
    <row r="3" spans="1:15" ht="21" customHeight="1" x14ac:dyDescent="0.25">
      <c r="A3" s="20"/>
      <c r="B3" s="62" t="s">
        <v>26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20"/>
    </row>
    <row r="4" spans="1:15" ht="25.5" customHeight="1" x14ac:dyDescent="0.25">
      <c r="A4" s="51" t="s">
        <v>22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11.25" hidden="1" customHeight="1" x14ac:dyDescent="0.25">
      <c r="A5" s="1"/>
      <c r="B5" s="1"/>
      <c r="C5" s="1"/>
      <c r="D5" s="1"/>
      <c r="E5" s="1"/>
      <c r="F5" s="1"/>
      <c r="G5" s="1"/>
      <c r="H5" s="1"/>
      <c r="I5" s="1"/>
      <c r="J5" s="14"/>
      <c r="K5" s="14"/>
      <c r="L5" s="2"/>
      <c r="M5" s="1"/>
      <c r="N5" s="1"/>
      <c r="O5" s="2"/>
    </row>
    <row r="6" spans="1:15" ht="51.75" customHeight="1" x14ac:dyDescent="0.25">
      <c r="A6" s="53" t="s">
        <v>0</v>
      </c>
      <c r="B6" s="55" t="s">
        <v>3</v>
      </c>
      <c r="C6" s="29"/>
      <c r="D6" s="57" t="s">
        <v>7</v>
      </c>
      <c r="E6" s="58"/>
      <c r="F6" s="58"/>
      <c r="G6" s="58"/>
      <c r="H6" s="58"/>
      <c r="I6" s="59"/>
      <c r="J6" s="60" t="s">
        <v>4</v>
      </c>
      <c r="K6" s="60" t="s">
        <v>8</v>
      </c>
      <c r="L6" s="50" t="s">
        <v>2</v>
      </c>
      <c r="M6" s="50"/>
      <c r="N6" s="50"/>
      <c r="O6" s="9" t="s">
        <v>18</v>
      </c>
    </row>
    <row r="7" spans="1:15" ht="79.5" customHeight="1" x14ac:dyDescent="0.25">
      <c r="A7" s="54"/>
      <c r="B7" s="56"/>
      <c r="C7" s="28" t="s">
        <v>10</v>
      </c>
      <c r="D7" s="30" t="s">
        <v>23</v>
      </c>
      <c r="E7" s="30" t="s">
        <v>28</v>
      </c>
      <c r="F7" s="33" t="s">
        <v>29</v>
      </c>
      <c r="G7" s="33" t="s">
        <v>30</v>
      </c>
      <c r="H7" s="36" t="s">
        <v>31</v>
      </c>
      <c r="I7" s="10"/>
      <c r="J7" s="61"/>
      <c r="K7" s="61"/>
      <c r="L7" s="11" t="s">
        <v>5</v>
      </c>
      <c r="M7" s="12" t="s">
        <v>1</v>
      </c>
      <c r="N7" s="12" t="s">
        <v>6</v>
      </c>
      <c r="O7" s="32" t="s">
        <v>17</v>
      </c>
    </row>
    <row r="8" spans="1:15" ht="44.25" customHeight="1" x14ac:dyDescent="0.25">
      <c r="A8" s="3">
        <v>1</v>
      </c>
      <c r="B8" s="8">
        <v>2</v>
      </c>
      <c r="C8" s="8">
        <v>3</v>
      </c>
      <c r="D8" s="3">
        <v>4</v>
      </c>
      <c r="E8" s="3">
        <v>5</v>
      </c>
      <c r="F8" s="3">
        <v>6</v>
      </c>
      <c r="G8" s="3">
        <v>7</v>
      </c>
      <c r="H8" s="3">
        <v>6</v>
      </c>
      <c r="I8" s="3" t="s">
        <v>11</v>
      </c>
      <c r="J8" s="15">
        <v>8</v>
      </c>
      <c r="K8" s="15" t="s">
        <v>12</v>
      </c>
      <c r="L8" s="4" t="s">
        <v>13</v>
      </c>
      <c r="M8" s="4">
        <v>11</v>
      </c>
      <c r="N8" s="4">
        <v>12</v>
      </c>
      <c r="O8" s="18" t="s">
        <v>14</v>
      </c>
    </row>
    <row r="9" spans="1:15" ht="38.25" x14ac:dyDescent="0.25">
      <c r="A9" s="24">
        <v>1</v>
      </c>
      <c r="B9" s="26" t="s">
        <v>27</v>
      </c>
      <c r="C9" s="22" t="s">
        <v>9</v>
      </c>
      <c r="D9" s="23">
        <v>60700</v>
      </c>
      <c r="E9" s="23">
        <v>61050</v>
      </c>
      <c r="F9" s="6">
        <v>70500</v>
      </c>
      <c r="G9" s="37"/>
      <c r="H9" s="6"/>
      <c r="I9" s="25">
        <f>D9+E9+F9+H9</f>
        <v>192250</v>
      </c>
      <c r="J9" s="27">
        <v>1</v>
      </c>
      <c r="K9" s="16">
        <v>3</v>
      </c>
      <c r="L9" s="6">
        <f>ROUND(AVERAGE(D9:H9),2)</f>
        <v>64083.33</v>
      </c>
      <c r="M9" s="6">
        <f>STDEV(D9:H9)</f>
        <v>5559.7511934737995</v>
      </c>
      <c r="N9" s="7">
        <f t="shared" ref="N9" si="0">M9/L9</f>
        <v>8.6758150574787529E-2</v>
      </c>
      <c r="O9" s="5">
        <f>J9*L9</f>
        <v>64083.33</v>
      </c>
    </row>
    <row r="10" spans="1:15" ht="18" customHeight="1" x14ac:dyDescent="0.25">
      <c r="A10" s="46" t="s">
        <v>16</v>
      </c>
      <c r="B10" s="47"/>
      <c r="C10" s="47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9"/>
      <c r="O10" s="18">
        <f>SUM(O9:O9)</f>
        <v>64083.33</v>
      </c>
    </row>
    <row r="11" spans="1:15" x14ac:dyDescent="0.25">
      <c r="A11" s="1"/>
      <c r="D11" s="1"/>
      <c r="E11" s="1"/>
      <c r="F11" s="1"/>
      <c r="G11" s="1"/>
      <c r="H11" s="1"/>
      <c r="I11" s="1"/>
      <c r="J11" s="14"/>
      <c r="K11" s="14"/>
      <c r="L11" s="2"/>
      <c r="M11" s="1"/>
      <c r="N11" s="1"/>
      <c r="O11" s="2"/>
    </row>
    <row r="12" spans="1:15" ht="63.75" customHeight="1" x14ac:dyDescent="0.25">
      <c r="A12" s="1"/>
      <c r="B12" s="63" t="s">
        <v>25</v>
      </c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2"/>
    </row>
    <row r="13" spans="1:15" x14ac:dyDescent="0.25">
      <c r="A13" s="1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2"/>
    </row>
    <row r="14" spans="1:15" ht="15" customHeight="1" x14ac:dyDescent="0.25">
      <c r="A14" s="1"/>
      <c r="B14" s="38" t="s">
        <v>24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 spans="1:15" ht="15" customHeight="1" x14ac:dyDescent="0.25">
      <c r="A15" s="1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</row>
    <row r="16" spans="1:15" x14ac:dyDescent="0.25">
      <c r="A16" s="1"/>
      <c r="D16" s="1"/>
      <c r="E16" s="1"/>
      <c r="F16" s="1"/>
      <c r="G16" s="1"/>
      <c r="H16" s="1"/>
      <c r="I16" s="1"/>
      <c r="J16" s="14"/>
      <c r="K16" s="14"/>
      <c r="L16" s="2"/>
      <c r="M16" s="1"/>
      <c r="N16" s="1"/>
      <c r="O16" s="2"/>
    </row>
    <row r="17" spans="2:7" ht="15.75" thickBot="1" x14ac:dyDescent="0.3">
      <c r="B17" s="41" t="s">
        <v>19</v>
      </c>
      <c r="C17" s="42"/>
      <c r="D17" s="42"/>
      <c r="E17" s="42"/>
    </row>
    <row r="18" spans="2:7" x14ac:dyDescent="0.25">
      <c r="B18" s="43" t="s">
        <v>20</v>
      </c>
      <c r="C18" s="44"/>
      <c r="D18" s="44"/>
      <c r="E18" s="44"/>
    </row>
    <row r="19" spans="2:7" ht="15.75" thickBot="1" x14ac:dyDescent="0.3">
      <c r="B19" s="39" t="s">
        <v>21</v>
      </c>
      <c r="C19" s="40"/>
      <c r="D19" s="40"/>
      <c r="E19" s="40"/>
    </row>
    <row r="20" spans="2:7" x14ac:dyDescent="0.25">
      <c r="G20" s="21"/>
    </row>
  </sheetData>
  <mergeCells count="16">
    <mergeCell ref="B14:O14"/>
    <mergeCell ref="B19:E19"/>
    <mergeCell ref="B17:E17"/>
    <mergeCell ref="B18:E18"/>
    <mergeCell ref="M1:O1"/>
    <mergeCell ref="A10:N10"/>
    <mergeCell ref="L6:N6"/>
    <mergeCell ref="A4:O4"/>
    <mergeCell ref="A6:A7"/>
    <mergeCell ref="B6:B7"/>
    <mergeCell ref="D6:I6"/>
    <mergeCell ref="K6:K7"/>
    <mergeCell ref="B3:N3"/>
    <mergeCell ref="J6:J7"/>
    <mergeCell ref="B2:N2"/>
    <mergeCell ref="B12:N12"/>
  </mergeCells>
  <phoneticPr fontId="0" type="noConversion"/>
  <pageMargins left="0.62992125984251968" right="0.62992125984251968" top="1.1417322834645669" bottom="0.74803149606299213" header="0.31496062992125984" footer="0.31496062992125984"/>
  <pageSetup paperSize="9" scale="8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средняя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Ольга Д. Павлюченко</cp:lastModifiedBy>
  <cp:lastPrinted>2026-03-27T08:55:18Z</cp:lastPrinted>
  <dcterms:created xsi:type="dcterms:W3CDTF">2011-08-15T06:57:36Z</dcterms:created>
  <dcterms:modified xsi:type="dcterms:W3CDTF">2026-07-20T07:44:04Z</dcterms:modified>
</cp:coreProperties>
</file>