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CCA87A2E-2136-4CFA-9FFB-9E3AB02852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3" sheetId="3" r:id="rId2"/>
  </sheets>
  <definedNames>
    <definedName name="_GoBack" localSheetId="0">Лист1!#REF!</definedName>
    <definedName name="_xlnm.Print_Area" localSheetId="0">Лист1!$A$1:$N$12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M6" i="1"/>
  <c r="N6" i="1" s="1"/>
  <c r="L6" i="1"/>
  <c r="H6" i="1"/>
  <c r="K6" i="1" s="1"/>
  <c r="L5" i="1"/>
  <c r="M5" i="1" s="1"/>
  <c r="N5" i="1" s="1"/>
  <c r="H5" i="1"/>
  <c r="K5" i="1" s="1"/>
  <c r="L4" i="1"/>
  <c r="M4" i="1" s="1"/>
  <c r="N4" i="1" s="1"/>
  <c r="H4" i="1"/>
  <c r="K4" i="1" s="1"/>
  <c r="L7" i="1"/>
  <c r="M7" i="1" s="1"/>
  <c r="H7" i="1"/>
  <c r="I6" i="1" l="1"/>
  <c r="J6" i="1" s="1"/>
  <c r="I5" i="1"/>
  <c r="J5" i="1" s="1"/>
  <c r="I4" i="1"/>
  <c r="J4" i="1" s="1"/>
  <c r="N7" i="1"/>
  <c r="K7" i="1"/>
  <c r="I7" i="1"/>
  <c r="J7" i="1" s="1"/>
</calcChain>
</file>

<file path=xl/sharedStrings.xml><?xml version="1.0" encoding="utf-8"?>
<sst xmlns="http://schemas.openxmlformats.org/spreadsheetml/2006/main" count="32" uniqueCount="29">
  <si>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</si>
  <si>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</si>
  <si>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</si>
  <si>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</si>
  <si>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Заказчик:</t>
  </si>
  <si>
    <t>№ п/п</t>
  </si>
  <si>
    <t>Итого:</t>
  </si>
  <si>
    <t>Н(М)ЦК, ЦКЕП, определяемая методом сопоставимых рыночных цен                 (анализа рынка)*</t>
  </si>
  <si>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</si>
  <si>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Ед. изм.</t>
  </si>
  <si>
    <t>Наименование товара</t>
  </si>
  <si>
    <t xml:space="preserve">Кол-во </t>
  </si>
  <si>
    <t>Источники информации***</t>
  </si>
  <si>
    <t>Средняя арифметическая цена за единицу **</t>
  </si>
  <si>
    <t>Расчёт Н(М)ЦК  осуществила: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</si>
  <si>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, обладающих опытом поставок соответствующих товаров, работ, услуг, информация о которых имеется в свободном доступе (в частности, размещена на сайтах в сети "Интернет").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</si>
  <si>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</si>
  <si>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Н(М)ЦК по формуле</t>
    </r>
    <r>
      <rPr>
        <sz val="11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</si>
  <si>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в руб. минимальная</t>
  </si>
  <si>
    <t>Е.И. Кардашевская. Специалист отдела закупок</t>
  </si>
  <si>
    <t>вх.118 от 11.06.2026</t>
  </si>
  <si>
    <t>вх.119 от 11.06.2026</t>
  </si>
  <si>
    <t>вх.120 от 11.06.2026</t>
  </si>
  <si>
    <t>Труба армированная</t>
  </si>
  <si>
    <t>Отвод</t>
  </si>
  <si>
    <t>Кран шаровой</t>
  </si>
  <si>
    <t>Тройник для труб</t>
  </si>
  <si>
    <t>шт.</t>
  </si>
  <si>
    <t>В результате проведённого расчёта Н(М)ЦК контракта составила: 23650 рубль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</si>
</sst>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3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11" xfId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9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1571625</xdr:rowOff>
    </xdr:from>
    <xdr:to>
      <xdr:col>10</xdr:col>
      <xdr:colOff>1211036</xdr:colOff>
      <xdr:row>2</xdr:row>
      <xdr:rowOff>1924050</xdr:rowOff>
    </xdr:to>
    <xdr:pic>
      <xdr:nvPicPr>
        <xdr:cNvPr id="1469" name="Picture 5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0" name="Picture 6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20563</xdr:colOff>
      <xdr:row>2</xdr:row>
      <xdr:rowOff>819452</xdr:rowOff>
    </xdr:from>
    <xdr:to>
      <xdr:col>9</xdr:col>
      <xdr:colOff>817941</xdr:colOff>
      <xdr:row>2</xdr:row>
      <xdr:rowOff>1171877</xdr:rowOff>
    </xdr:to>
    <xdr:pic>
      <xdr:nvPicPr>
        <xdr:cNvPr id="1472" name="Picture 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47730" y="1994202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14817</xdr:colOff>
      <xdr:row>2</xdr:row>
      <xdr:rowOff>600529</xdr:rowOff>
    </xdr:from>
    <xdr:to>
      <xdr:col>8</xdr:col>
      <xdr:colOff>872067</xdr:colOff>
      <xdr:row>2</xdr:row>
      <xdr:rowOff>1038679</xdr:rowOff>
    </xdr:to>
    <xdr:pic>
      <xdr:nvPicPr>
        <xdr:cNvPr id="1473" name="Picture 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10650" y="177527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4" name="Picture 6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304800</xdr:colOff>
      <xdr:row>12</xdr:row>
      <xdr:rowOff>103717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id="{93947169-7BA6-D304-1474-6498B7FBB78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304800</xdr:colOff>
      <xdr:row>13</xdr:row>
      <xdr:rowOff>114300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B9712E6-D8FA-9F26-1BB6-08479FA0305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1</xdr:col>
      <xdr:colOff>304800</xdr:colOff>
      <xdr:row>18</xdr:row>
      <xdr:rowOff>114300</xdr:rowOff>
    </xdr:to>
    <xdr:sp macro="" textlink="">
      <xdr:nvSpPr>
        <xdr:cNvPr id="7" name="AutoShape 5">
          <a:extLst>
            <a:ext uri="{FF2B5EF4-FFF2-40B4-BE49-F238E27FC236}">
              <a16:creationId xmlns:a16="http://schemas.microsoft.com/office/drawing/2014/main" id="{023F9F06-0B8D-5FF9-A2E8-87A70152DE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zoomScale="90" zoomScaleNormal="90" workbookViewId="0">
      <selection activeCell="B6" sqref="B6"/>
    </sheetView>
  </sheetViews>
  <sheetFormatPr defaultRowHeight="15" x14ac:dyDescent="0.25"/>
  <cols>
    <col min="1" max="1" width="5.140625" customWidth="1"/>
    <col min="2" max="2" width="59.42578125" customWidth="1"/>
    <col min="3" max="3" width="9.140625" customWidth="1"/>
    <col min="4" max="4" width="9.140625" style="8" customWidth="1"/>
    <col min="5" max="5" width="12.140625" customWidth="1"/>
    <col min="6" max="6" width="12.28515625" customWidth="1"/>
    <col min="7" max="7" width="12.7109375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  <col min="15" max="15" width="13.5703125" customWidth="1"/>
  </cols>
  <sheetData>
    <row r="1" spans="1:14" ht="57.75" customHeight="1" x14ac:dyDescent="0.25">
      <c r="A1" s="22" t="s">
        <v>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35.25" customHeight="1" x14ac:dyDescent="0.25">
      <c r="A2" s="23" t="s">
        <v>5</v>
      </c>
      <c r="B2" s="24" t="s">
        <v>10</v>
      </c>
      <c r="C2" s="23" t="s">
        <v>9</v>
      </c>
      <c r="D2" s="26" t="s">
        <v>11</v>
      </c>
      <c r="E2" s="19" t="s">
        <v>12</v>
      </c>
      <c r="F2" s="20"/>
      <c r="G2" s="21"/>
      <c r="H2" s="28" t="s">
        <v>0</v>
      </c>
      <c r="I2" s="28"/>
      <c r="J2" s="28"/>
      <c r="K2" s="23" t="s">
        <v>7</v>
      </c>
      <c r="L2" s="23"/>
      <c r="M2" s="23"/>
      <c r="N2" s="23"/>
    </row>
    <row r="3" spans="1:14" ht="156.75" customHeight="1" x14ac:dyDescent="0.25">
      <c r="A3" s="24"/>
      <c r="B3" s="25"/>
      <c r="C3" s="23"/>
      <c r="D3" s="27"/>
      <c r="E3" s="2" t="s">
        <v>20</v>
      </c>
      <c r="F3" s="2" t="s">
        <v>21</v>
      </c>
      <c r="G3" s="2" t="s">
        <v>22</v>
      </c>
      <c r="H3" s="1" t="s">
        <v>13</v>
      </c>
      <c r="I3" s="3" t="s">
        <v>1</v>
      </c>
      <c r="J3" s="3" t="s">
        <v>16</v>
      </c>
      <c r="K3" s="4" t="s">
        <v>17</v>
      </c>
      <c r="L3" s="5" t="s">
        <v>18</v>
      </c>
      <c r="M3" s="5" t="s">
        <v>2</v>
      </c>
      <c r="N3" s="5" t="s">
        <v>3</v>
      </c>
    </row>
    <row r="4" spans="1:14" ht="24.75" customHeight="1" x14ac:dyDescent="0.25">
      <c r="A4" s="10">
        <v>1</v>
      </c>
      <c r="B4" s="6" t="s">
        <v>23</v>
      </c>
      <c r="C4" s="6" t="s">
        <v>27</v>
      </c>
      <c r="D4" s="9">
        <v>1</v>
      </c>
      <c r="E4" s="11">
        <v>6530</v>
      </c>
      <c r="F4" s="11">
        <v>6795</v>
      </c>
      <c r="G4" s="11">
        <v>6600</v>
      </c>
      <c r="H4" s="15">
        <f t="shared" ref="H4:H6" si="0">AVERAGEA(E4:G4)</f>
        <v>6641.666666666667</v>
      </c>
      <c r="I4" s="14">
        <f t="shared" ref="I4:I6" si="1">SQRT(((SUM((POWER(G4-H4,2)),(POWER(F4-H4,2)),(POWER(E4-H4,2)))/(COLUMNS(E4:G4)-1))))</f>
        <v>137.32564703409676</v>
      </c>
      <c r="J4" s="4">
        <f t="shared" ref="J4:J6" si="2">ROUND(I4/H4*100,2)</f>
        <v>2.0699999999999998</v>
      </c>
      <c r="K4" s="14">
        <f t="shared" ref="K4:K6" si="3">D4*H4</f>
        <v>6641.666666666667</v>
      </c>
      <c r="L4" s="16">
        <f>E4</f>
        <v>6530</v>
      </c>
      <c r="M4" s="16">
        <f>L4</f>
        <v>6530</v>
      </c>
      <c r="N4" s="16">
        <f t="shared" ref="N4:N6" si="4">M4*D4</f>
        <v>6530</v>
      </c>
    </row>
    <row r="5" spans="1:14" ht="27.75" customHeight="1" x14ac:dyDescent="0.25">
      <c r="A5" s="10">
        <v>2</v>
      </c>
      <c r="B5" s="12" t="s">
        <v>24</v>
      </c>
      <c r="C5" s="6" t="s">
        <v>27</v>
      </c>
      <c r="D5" s="9">
        <v>1</v>
      </c>
      <c r="E5" s="11">
        <v>5160</v>
      </c>
      <c r="F5" s="11">
        <v>5482</v>
      </c>
      <c r="G5" s="11">
        <v>5400</v>
      </c>
      <c r="H5" s="15">
        <f t="shared" si="0"/>
        <v>5347.333333333333</v>
      </c>
      <c r="I5" s="14">
        <f t="shared" si="1"/>
        <v>167.33598935475098</v>
      </c>
      <c r="J5" s="4">
        <f t="shared" si="2"/>
        <v>3.13</v>
      </c>
      <c r="K5" s="14">
        <f t="shared" si="3"/>
        <v>5347.333333333333</v>
      </c>
      <c r="L5" s="16">
        <f>E5</f>
        <v>5160</v>
      </c>
      <c r="M5" s="16">
        <f>L5</f>
        <v>5160</v>
      </c>
      <c r="N5" s="16">
        <f t="shared" si="4"/>
        <v>5160</v>
      </c>
    </row>
    <row r="6" spans="1:14" ht="27.75" customHeight="1" x14ac:dyDescent="0.25">
      <c r="A6" s="10">
        <v>3</v>
      </c>
      <c r="B6" s="13" t="s">
        <v>25</v>
      </c>
      <c r="C6" s="6" t="s">
        <v>27</v>
      </c>
      <c r="D6" s="9">
        <v>1</v>
      </c>
      <c r="E6" s="11">
        <v>7280</v>
      </c>
      <c r="F6" s="11">
        <v>7400</v>
      </c>
      <c r="G6" s="11">
        <v>7300</v>
      </c>
      <c r="H6" s="15">
        <f t="shared" si="0"/>
        <v>7326.666666666667</v>
      </c>
      <c r="I6" s="14">
        <f t="shared" si="1"/>
        <v>64.291005073286371</v>
      </c>
      <c r="J6" s="4">
        <f t="shared" si="2"/>
        <v>0.88</v>
      </c>
      <c r="K6" s="14">
        <f t="shared" si="3"/>
        <v>7326.666666666667</v>
      </c>
      <c r="L6" s="16">
        <f>E6</f>
        <v>7280</v>
      </c>
      <c r="M6" s="16">
        <f>L6</f>
        <v>7280</v>
      </c>
      <c r="N6" s="16">
        <f t="shared" si="4"/>
        <v>7280</v>
      </c>
    </row>
    <row r="7" spans="1:14" ht="28.5" customHeight="1" x14ac:dyDescent="0.25">
      <c r="A7" s="10">
        <v>4</v>
      </c>
      <c r="B7" s="6" t="s">
        <v>26</v>
      </c>
      <c r="C7" s="6" t="s">
        <v>27</v>
      </c>
      <c r="D7" s="9">
        <v>1</v>
      </c>
      <c r="E7" s="11">
        <v>4680</v>
      </c>
      <c r="F7" s="11">
        <v>4710</v>
      </c>
      <c r="G7" s="11">
        <v>4700</v>
      </c>
      <c r="H7" s="15">
        <f t="shared" ref="H7" si="5">AVERAGEA(E7:G7)</f>
        <v>4696.666666666667</v>
      </c>
      <c r="I7" s="14">
        <f t="shared" ref="I7" si="6">SQRT(((SUM((POWER(G7-H7,2)),(POWER(F7-H7,2)),(POWER(E7-H7,2)))/(COLUMNS(E7:G7)-1))))</f>
        <v>15.275252316519467</v>
      </c>
      <c r="J7" s="4">
        <f t="shared" ref="J7" si="7">ROUND(I7/H7*100,2)</f>
        <v>0.33</v>
      </c>
      <c r="K7" s="14">
        <f t="shared" ref="K7" si="8">D7*H7</f>
        <v>4696.666666666667</v>
      </c>
      <c r="L7" s="17">
        <f>E7</f>
        <v>4680</v>
      </c>
      <c r="M7" s="17">
        <f>L7</f>
        <v>4680</v>
      </c>
      <c r="N7" s="16">
        <f t="shared" ref="N7" si="9">M7*D7</f>
        <v>4680</v>
      </c>
    </row>
    <row r="8" spans="1:14" x14ac:dyDescent="0.25">
      <c r="A8" s="19" t="s">
        <v>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7">
        <f>SUM(N4:N7)</f>
        <v>23650</v>
      </c>
    </row>
    <row r="9" spans="1:14" x14ac:dyDescent="0.25">
      <c r="A9" s="29" t="s">
        <v>28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4" ht="178.5" customHeight="1" x14ac:dyDescent="0.25">
      <c r="A10" s="31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1:14" ht="15.75" x14ac:dyDescent="0.25">
      <c r="A11" s="30" t="s">
        <v>14</v>
      </c>
      <c r="B11" s="30"/>
      <c r="C11" s="18" t="s">
        <v>19</v>
      </c>
    </row>
    <row r="12" spans="1:14" x14ac:dyDescent="0.25">
      <c r="A12" s="30" t="s">
        <v>4</v>
      </c>
      <c r="B12" s="30"/>
    </row>
  </sheetData>
  <mergeCells count="13">
    <mergeCell ref="A9:N9"/>
    <mergeCell ref="A11:B11"/>
    <mergeCell ref="A12:B12"/>
    <mergeCell ref="A10:N10"/>
    <mergeCell ref="A8:M8"/>
    <mergeCell ref="A1:N1"/>
    <mergeCell ref="A2:A3"/>
    <mergeCell ref="B2:B3"/>
    <mergeCell ref="C2:C3"/>
    <mergeCell ref="D2:D3"/>
    <mergeCell ref="E2:G2"/>
    <mergeCell ref="H2:J2"/>
    <mergeCell ref="K2:N2"/>
  </mergeCells>
  <pageMargins left="0.19685039370078741" right="0.19685039370078741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2026-07-22T11:43:25Z</dcterms:modified>
</cp:coreProperties>
</file>