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Лист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1" l="1"/>
  <c r="H12" i="1"/>
  <c r="G12" i="1"/>
  <c r="F12" i="1"/>
  <c r="I13" i="1" l="1"/>
  <c r="H13" i="1"/>
  <c r="G13" i="1"/>
  <c r="G14" i="1"/>
  <c r="I14" i="1"/>
  <c r="H14" i="1"/>
  <c r="F13" i="1"/>
  <c r="AC13" i="1" l="1"/>
  <c r="AD13" i="1" s="1"/>
  <c r="AE12" i="1"/>
  <c r="AE13" i="1"/>
  <c r="AC12" i="1" l="1"/>
  <c r="AD12" i="1" s="1"/>
  <c r="AE14" i="1"/>
  <c r="AF15" i="1" s="1"/>
  <c r="AC14" i="1" l="1"/>
  <c r="AD14" i="1" s="1"/>
  <c r="AD15" i="1" s="1"/>
</calcChain>
</file>

<file path=xl/sharedStrings.xml><?xml version="1.0" encoding="utf-8"?>
<sst xmlns="http://schemas.openxmlformats.org/spreadsheetml/2006/main" count="76" uniqueCount="55">
  <si>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</si>
  <si>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</si>
  <si>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</si>
  <si>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</si>
  <si>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</si>
  <si>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</si>
  <si>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</si>
  <si>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</si>
  <si>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</si>
  <si>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</si>
  <si>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</si>
  <si>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</si>
  <si>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</si>
  <si>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</si>
  <si>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</si>
  <si>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</si>
  <si>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</si>
  <si>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</si>
  <si>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</si>
  <si>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</si>
  <si>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</si>
  <si>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</si>
  <si>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</si>
  <si>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</si>
  <si>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</si>
  <si>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</si>
  <si>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</si>
  <si>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</si>
  <si>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</si>
  <si>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</si>
  <si>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Итого:</t>
  </si>
  <si>
    <t>РАСЧЕТ НМЦК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</si>
  <si>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</si>
  <si>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</si>
  <si>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Средняя цена (руб.)</t>
  </si>
  <si>
    <t>штука</t>
  </si>
  <si>
    <t>Наименьшее ценовое предложение</t>
  </si>
  <si>
    <t>Итого, по наименьшему ценовому предложению</t>
  </si>
  <si>
    <t>Контрактный управляющий</t>
  </si>
  <si>
    <t>Семёнова Ю.П.</t>
  </si>
  <si>
    <t>Согласовано:</t>
  </si>
  <si>
    <t>Исполнил:</t>
  </si>
  <si>
    <t>И.о. Главного врача</t>
  </si>
  <si>
    <t>Ю.Н. Сирэн</t>
  </si>
  <si>
    <t>Вх. № 30 от 09.04.2026г.</t>
  </si>
  <si>
    <t>Чековая лента</t>
  </si>
  <si>
    <t>КП 1</t>
  </si>
  <si>
    <t>КП2</t>
  </si>
  <si>
    <t>CD диски</t>
  </si>
  <si>
    <t>17.23.12.110</t>
  </si>
  <si>
    <t>Конверт</t>
  </si>
  <si>
    <t>17.12.14.160</t>
  </si>
  <si>
    <t>26.80.12.000</t>
  </si>
  <si>
    <t>CD диски, Конверт, Чековая лента</t>
  </si>
  <si>
    <t>На основании проведенного анализа рынка и расчетов (в целях экономии денежных средств Заказчиком принято решение о расчете НМЦК по НАИМЕНЬШЕМУ ценовому предложению), НМЦК составляет: 17 212,08 рублей.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</si>
</sst>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9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 applyAlignment="0"/>
    <xf numFmtId="0" fontId="13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12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164" fontId="13" fillId="0" borderId="2" xfId="1" applyNumberFormat="1" applyFill="1" applyBorder="1" applyAlignment="1">
      <alignment horizontal="center" vertical="center" wrapText="1"/>
    </xf>
    <xf numFmtId="4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2" fontId="5" fillId="0" borderId="6" xfId="0" applyNumberFormat="1" applyFont="1" applyFill="1" applyBorder="1" applyAlignment="1">
      <alignment horizontal="center" vertical="center" wrapText="1"/>
    </xf>
    <xf numFmtId="2" fontId="5" fillId="0" borderId="10" xfId="0" applyNumberFormat="1" applyFont="1" applyFill="1" applyBorder="1" applyAlignment="1">
      <alignment horizontal="center" vertical="center" wrapText="1"/>
    </xf>
    <xf numFmtId="164" fontId="5" fillId="0" borderId="10" xfId="0" applyNumberFormat="1" applyFont="1" applyFill="1" applyBorder="1" applyAlignment="1">
      <alignment horizontal="center" vertical="center" wrapText="1"/>
    </xf>
    <xf numFmtId="4" fontId="5" fillId="0" borderId="10" xfId="0" applyNumberFormat="1" applyFont="1" applyFill="1" applyBorder="1" applyAlignment="1">
      <alignment horizontal="center" vertical="center" wrapText="1"/>
    </xf>
    <xf numFmtId="2" fontId="14" fillId="0" borderId="6" xfId="0" applyNumberFormat="1" applyFont="1" applyFill="1" applyBorder="1" applyAlignment="1">
      <alignment horizontal="center" vertical="center" wrapText="1"/>
    </xf>
    <xf numFmtId="4" fontId="14" fillId="0" borderId="10" xfId="0" applyNumberFormat="1" applyFont="1" applyFill="1" applyBorder="1" applyAlignment="1">
      <alignment horizontal="center" vertical="center" wrapText="1"/>
    </xf>
    <xf numFmtId="2" fontId="15" fillId="2" borderId="6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4" fontId="5" fillId="2" borderId="10" xfId="0" applyNumberFormat="1" applyFont="1" applyFill="1" applyBorder="1" applyAlignment="1">
      <alignment horizontal="center" vertical="center" wrapText="1"/>
    </xf>
    <xf numFmtId="164" fontId="5" fillId="2" borderId="2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/>
    <xf numFmtId="0" fontId="17" fillId="0" borderId="0" xfId="0" applyFont="1" applyFill="1" applyBorder="1" applyAlignment="1">
      <alignment vertical="center"/>
    </xf>
    <xf numFmtId="14" fontId="17" fillId="0" borderId="0" xfId="0" applyNumberFormat="1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top" wrapText="1"/>
    </xf>
    <xf numFmtId="0" fontId="17" fillId="0" borderId="0" xfId="0" applyFont="1" applyFill="1" applyBorder="1" applyAlignment="1">
      <alignment vertical="center" wrapText="1"/>
    </xf>
    <xf numFmtId="14" fontId="17" fillId="0" borderId="0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top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1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0" fontId="6" fillId="0" borderId="10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18" fillId="0" borderId="0" xfId="0" applyFont="1" applyFill="1" applyBorder="1" applyAlignment="1">
      <alignment horizont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194945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95250</xdr:colOff>
      <xdr:row>10</xdr:row>
      <xdr:rowOff>38100</xdr:rowOff>
    </xdr:from>
    <xdr:to>
      <xdr:col>30</xdr:col>
      <xdr:colOff>676910</xdr:colOff>
      <xdr:row>10</xdr:row>
      <xdr:rowOff>566420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325725" y="4629150"/>
          <a:ext cx="138176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8</xdr:col>
      <xdr:colOff>1095375</xdr:colOff>
      <xdr:row>10</xdr:row>
      <xdr:rowOff>0</xdr:rowOff>
    </xdr:from>
    <xdr:to>
      <xdr:col>26</xdr:col>
      <xdr:colOff>1019175</xdr:colOff>
      <xdr:row>10</xdr:row>
      <xdr:rowOff>525780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72450" y="4857750"/>
          <a:ext cx="1066800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1162051</xdr:colOff>
      <xdr:row>9</xdr:row>
      <xdr:rowOff>628649</xdr:rowOff>
    </xdr:from>
    <xdr:to>
      <xdr:col>27</xdr:col>
      <xdr:colOff>1171576</xdr:colOff>
      <xdr:row>10</xdr:row>
      <xdr:rowOff>227964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82126" y="4838699"/>
          <a:ext cx="118110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8"/>
  <sheetViews>
    <sheetView tabSelected="1" view="pageBreakPreview" topLeftCell="A7" zoomScaleNormal="100" zoomScaleSheetLayoutView="100" workbookViewId="0">
      <selection activeCell="I13" sqref="I13"/>
    </sheetView>
  </sheetViews>
  <sheetFormatPr defaultColWidth="9" defaultRowHeight="15" x14ac:dyDescent="0.25"/>
  <cols>
    <col min="1" max="1" width="5.140625" style="3" customWidth="1"/>
    <col min="2" max="2" width="20.85546875" style="3" customWidth="1"/>
    <col min="3" max="3" width="9.7109375" style="3" customWidth="1"/>
    <col min="4" max="4" width="17.85546875" style="3" customWidth="1"/>
    <col min="5" max="5" width="10.85546875" style="3" customWidth="1"/>
    <col min="6" max="6" width="8.85546875" style="3" customWidth="1"/>
    <col min="7" max="7" width="16.28515625" style="11" customWidth="1"/>
    <col min="8" max="8" width="16.5703125" style="11" customWidth="1"/>
    <col min="9" max="9" width="17.140625" style="11" customWidth="1"/>
    <col min="10" max="26" width="22" style="11" hidden="1" customWidth="1"/>
    <col min="27" max="27" width="17.5703125" style="11" customWidth="1"/>
    <col min="28" max="28" width="19.5703125" style="11" customWidth="1"/>
    <col min="29" max="29" width="12.28515625" style="11" customWidth="1"/>
    <col min="30" max="30" width="12" style="11" customWidth="1"/>
    <col min="31" max="31" width="12.140625" style="11" customWidth="1"/>
    <col min="32" max="32" width="19.7109375" style="3" customWidth="1"/>
    <col min="33" max="33" width="18.42578125" style="3" customWidth="1"/>
    <col min="34" max="1027" width="9.140625" style="3" customWidth="1"/>
    <col min="1028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</row>
    <row r="3" spans="1:32" ht="36" customHeight="1" x14ac:dyDescent="0.3">
      <c r="A3" s="51" t="s">
        <v>1</v>
      </c>
      <c r="B3" s="51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1"/>
      <c r="Q3" s="51"/>
      <c r="R3" s="51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  <c r="AD5" s="4"/>
      <c r="AE5" s="4"/>
    </row>
    <row r="6" spans="1:32" ht="24.75" customHeight="1" x14ac:dyDescent="0.25">
      <c r="A6" s="52" t="s">
        <v>2</v>
      </c>
      <c r="B6" s="52"/>
      <c r="C6" s="52" t="s">
        <v>53</v>
      </c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3"/>
      <c r="AE6" s="53"/>
      <c r="AF6" s="52"/>
    </row>
    <row r="7" spans="1:32" ht="42" customHeight="1" x14ac:dyDescent="0.25">
      <c r="A7" s="52" t="s">
        <v>32</v>
      </c>
      <c r="B7" s="52"/>
      <c r="C7" s="54" t="s">
        <v>33</v>
      </c>
      <c r="D7" s="54"/>
      <c r="E7" s="54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5"/>
      <c r="AE7" s="55"/>
      <c r="AF7" s="54"/>
    </row>
    <row r="8" spans="1:32" ht="43.5" customHeight="1" x14ac:dyDescent="0.25">
      <c r="A8" s="47" t="s">
        <v>31</v>
      </c>
      <c r="B8" s="48"/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50"/>
    </row>
    <row r="9" spans="1:32" ht="125.25" customHeight="1" x14ac:dyDescent="0.25">
      <c r="A9" s="56" t="s">
        <v>3</v>
      </c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7"/>
      <c r="AE9" s="57"/>
      <c r="AF9" s="56"/>
    </row>
    <row r="10" spans="1:32" ht="67.5" customHeight="1" x14ac:dyDescent="0.25">
      <c r="A10" s="52" t="s">
        <v>4</v>
      </c>
      <c r="B10" s="52" t="s">
        <v>5</v>
      </c>
      <c r="C10" s="52"/>
      <c r="D10" s="58" t="s">
        <v>6</v>
      </c>
      <c r="E10" s="52" t="s">
        <v>7</v>
      </c>
      <c r="F10" s="58" t="s">
        <v>8</v>
      </c>
      <c r="G10" s="22" t="s">
        <v>46</v>
      </c>
      <c r="H10" s="22" t="s">
        <v>47</v>
      </c>
      <c r="I10" s="22" t="s">
        <v>44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58" t="s">
        <v>34</v>
      </c>
      <c r="AD10" s="29" t="s">
        <v>28</v>
      </c>
      <c r="AE10" s="31" t="s">
        <v>36</v>
      </c>
      <c r="AF10" s="35" t="s">
        <v>37</v>
      </c>
    </row>
    <row r="11" spans="1:32" ht="45" customHeight="1" x14ac:dyDescent="0.25">
      <c r="A11" s="52"/>
      <c r="B11" s="52"/>
      <c r="C11" s="52"/>
      <c r="D11" s="58"/>
      <c r="E11" s="52"/>
      <c r="F11" s="58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8"/>
      <c r="AB11" s="8"/>
      <c r="AC11" s="58"/>
      <c r="AD11" s="26"/>
      <c r="AE11" s="32"/>
      <c r="AF11" s="9"/>
    </row>
    <row r="12" spans="1:32" ht="45" customHeight="1" x14ac:dyDescent="0.25">
      <c r="A12" s="44">
        <v>1</v>
      </c>
      <c r="B12" s="45" t="s">
        <v>48</v>
      </c>
      <c r="C12" s="46"/>
      <c r="D12" s="25" t="s">
        <v>52</v>
      </c>
      <c r="E12" s="44" t="s">
        <v>35</v>
      </c>
      <c r="F12" s="26">
        <f>5*100</f>
        <v>500</v>
      </c>
      <c r="G12" s="28">
        <f>13153.11/500</f>
        <v>26.30622</v>
      </c>
      <c r="H12" s="33">
        <f>11849.65/500</f>
        <v>23.699300000000001</v>
      </c>
      <c r="I12" s="28">
        <f>12442.13/500</f>
        <v>24.884259999999998</v>
      </c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6">
        <v>0.08</v>
      </c>
      <c r="AB12" s="6">
        <v>7.3</v>
      </c>
      <c r="AC12" s="23">
        <f t="shared" ref="AC12:AC13" si="0">(G12+H12+I12)/3</f>
        <v>24.963260000000002</v>
      </c>
      <c r="AD12" s="28">
        <f t="shared" ref="AD12:AD13" si="1">AC12*F12</f>
        <v>12481.630000000001</v>
      </c>
      <c r="AE12" s="33">
        <f t="shared" ref="AE12:AE13" si="2">H12</f>
        <v>23.699300000000001</v>
      </c>
      <c r="AF12" s="23">
        <v>11850</v>
      </c>
    </row>
    <row r="13" spans="1:32" ht="45" customHeight="1" x14ac:dyDescent="0.25">
      <c r="A13" s="44">
        <v>2</v>
      </c>
      <c r="B13" s="45" t="s">
        <v>50</v>
      </c>
      <c r="C13" s="46"/>
      <c r="D13" s="25" t="s">
        <v>49</v>
      </c>
      <c r="E13" s="44" t="s">
        <v>35</v>
      </c>
      <c r="F13" s="26">
        <f>2*250</f>
        <v>500</v>
      </c>
      <c r="G13" s="28">
        <f>3961.26/500</f>
        <v>7.9225200000000005</v>
      </c>
      <c r="H13" s="33">
        <f>3568.7/500</f>
        <v>7.1373999999999995</v>
      </c>
      <c r="I13" s="28">
        <f>3747.14/500</f>
        <v>7.4942799999999998</v>
      </c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6">
        <v>0.08</v>
      </c>
      <c r="AB13" s="6">
        <v>7.3</v>
      </c>
      <c r="AC13" s="23">
        <f t="shared" si="0"/>
        <v>7.5180666666666669</v>
      </c>
      <c r="AD13" s="28">
        <f t="shared" si="1"/>
        <v>3759.0333333333333</v>
      </c>
      <c r="AE13" s="33">
        <f t="shared" si="2"/>
        <v>7.1373999999999995</v>
      </c>
      <c r="AF13" s="23">
        <v>3570</v>
      </c>
    </row>
    <row r="14" spans="1:32" ht="45" customHeight="1" x14ac:dyDescent="0.25">
      <c r="A14" s="42">
        <v>3</v>
      </c>
      <c r="B14" s="45" t="s">
        <v>45</v>
      </c>
      <c r="C14" s="46"/>
      <c r="D14" s="25" t="s">
        <v>51</v>
      </c>
      <c r="E14" s="44" t="s">
        <v>35</v>
      </c>
      <c r="F14" s="26">
        <v>6</v>
      </c>
      <c r="G14" s="28">
        <f>1989.2/6</f>
        <v>331.53333333333336</v>
      </c>
      <c r="H14" s="33">
        <f>1792.07/6</f>
        <v>298.67833333333334</v>
      </c>
      <c r="I14" s="28">
        <f>1881.67/6</f>
        <v>313.61166666666668</v>
      </c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6">
        <v>0.08</v>
      </c>
      <c r="AB14" s="6">
        <v>7.3</v>
      </c>
      <c r="AC14" s="23">
        <f t="shared" ref="AC14" si="3">(G14+H14+I14)/3</f>
        <v>314.60777777777781</v>
      </c>
      <c r="AD14" s="28">
        <f t="shared" ref="AD14" si="4">AC14*F14</f>
        <v>1887.646666666667</v>
      </c>
      <c r="AE14" s="33">
        <f>H14</f>
        <v>298.67833333333334</v>
      </c>
      <c r="AF14" s="23">
        <v>1792.08</v>
      </c>
    </row>
    <row r="15" spans="1:32" x14ac:dyDescent="0.25">
      <c r="A15" s="60"/>
      <c r="B15" s="60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C15" s="10" t="s">
        <v>30</v>
      </c>
      <c r="AD15" s="30">
        <f>SUM(AD14:AD14)</f>
        <v>1887.646666666667</v>
      </c>
      <c r="AE15" s="24"/>
      <c r="AF15" s="34">
        <f>SUM(AF12:AF14)</f>
        <v>17212.080000000002</v>
      </c>
    </row>
    <row r="16" spans="1:32" ht="39" customHeight="1" x14ac:dyDescent="0.25">
      <c r="A16" s="45" t="s">
        <v>54</v>
      </c>
      <c r="B16" s="61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46"/>
    </row>
    <row r="17" spans="1:32" ht="15" customHeight="1" x14ac:dyDescent="0.2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  <c r="X17" s="49"/>
      <c r="Y17" s="49"/>
      <c r="Z17" s="49"/>
      <c r="AA17" s="49"/>
      <c r="AB17" s="49"/>
      <c r="AC17" s="49"/>
      <c r="AD17" s="49"/>
      <c r="AE17" s="49"/>
      <c r="AF17" s="49"/>
    </row>
    <row r="18" spans="1:32" ht="15" customHeight="1" x14ac:dyDescent="0.25">
      <c r="A18" s="62"/>
      <c r="B18" s="62"/>
      <c r="C18" s="62"/>
      <c r="D18" s="62"/>
      <c r="E18" s="62"/>
      <c r="F18" s="62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2"/>
      <c r="Z18" s="62"/>
      <c r="AA18" s="62"/>
      <c r="AB18" s="62"/>
      <c r="AC18" s="62"/>
      <c r="AD18" s="62"/>
      <c r="AE18" s="62"/>
      <c r="AF18" s="62"/>
    </row>
    <row r="19" spans="1:32" ht="15" customHeight="1" x14ac:dyDescent="0.25">
      <c r="A19" s="63"/>
      <c r="B19" s="63"/>
      <c r="C19" s="63"/>
      <c r="D19" s="63"/>
      <c r="E19" s="63"/>
      <c r="F19" s="63"/>
      <c r="G19" s="63"/>
      <c r="H19" s="63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</row>
    <row r="20" spans="1:32" ht="15" customHeight="1" x14ac:dyDescent="0.25">
      <c r="A20" s="63"/>
      <c r="B20" s="63"/>
      <c r="C20" s="63"/>
      <c r="D20" s="63"/>
      <c r="E20" s="63"/>
      <c r="F20" s="63"/>
      <c r="G20" s="63"/>
      <c r="H20" s="63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</row>
    <row r="21" spans="1:32" ht="15.75" x14ac:dyDescent="0.25">
      <c r="A21" s="36"/>
      <c r="B21" s="36" t="s">
        <v>41</v>
      </c>
      <c r="C21" s="36"/>
      <c r="D21" s="36" t="s">
        <v>38</v>
      </c>
      <c r="E21" s="1"/>
      <c r="F21" s="1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</row>
    <row r="22" spans="1:32" ht="15.75" x14ac:dyDescent="0.25">
      <c r="A22" s="37"/>
      <c r="B22" s="37" t="s">
        <v>39</v>
      </c>
      <c r="C22" s="37"/>
      <c r="D22" s="38">
        <v>46219</v>
      </c>
      <c r="E22" s="12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</row>
    <row r="23" spans="1:32" ht="15.75" x14ac:dyDescent="0.25">
      <c r="A23" s="64"/>
      <c r="B23" s="64"/>
      <c r="C23" s="64"/>
      <c r="D23" s="64"/>
      <c r="E23" s="13"/>
      <c r="F23" s="14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</row>
    <row r="24" spans="1:32" ht="31.5" x14ac:dyDescent="0.25">
      <c r="A24" s="39"/>
      <c r="B24" s="39" t="s">
        <v>40</v>
      </c>
      <c r="C24" s="39"/>
      <c r="D24" s="43" t="s">
        <v>42</v>
      </c>
      <c r="E24" s="15"/>
      <c r="F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</row>
    <row r="25" spans="1:32" ht="15.75" x14ac:dyDescent="0.25">
      <c r="A25" s="40"/>
      <c r="B25" s="19" t="s">
        <v>43</v>
      </c>
      <c r="C25" s="40"/>
      <c r="D25" s="41">
        <v>46219</v>
      </c>
      <c r="E25" s="16"/>
      <c r="F25" s="14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</row>
    <row r="26" spans="1:32" ht="15.75" x14ac:dyDescent="0.25">
      <c r="A26" s="59"/>
      <c r="B26" s="59"/>
      <c r="C26" s="59"/>
      <c r="D26" s="59"/>
      <c r="E26" s="17"/>
      <c r="F26" s="18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3"/>
      <c r="AB26" s="3"/>
      <c r="AC26" s="3"/>
      <c r="AD26" s="3"/>
      <c r="AE26" s="3"/>
    </row>
    <row r="27" spans="1:32" ht="15.75" x14ac:dyDescent="0.25">
      <c r="A27" s="21"/>
      <c r="B27" s="21"/>
      <c r="C27" s="21"/>
      <c r="D27" s="21"/>
      <c r="E27" s="21"/>
      <c r="F27" s="18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  <c r="Y27" s="19"/>
      <c r="Z27" s="19"/>
      <c r="AA27" s="3"/>
      <c r="AB27" s="3"/>
      <c r="AC27" s="3"/>
      <c r="AD27" s="3"/>
      <c r="AE27" s="3"/>
    </row>
    <row r="28" spans="1:32" ht="15.75" x14ac:dyDescent="0.25">
      <c r="A28" s="20"/>
    </row>
  </sheetData>
  <mergeCells count="24">
    <mergeCell ref="B14:C14"/>
    <mergeCell ref="A26:D26"/>
    <mergeCell ref="A15:AA15"/>
    <mergeCell ref="A16:AF16"/>
    <mergeCell ref="A17:AF17"/>
    <mergeCell ref="A18:AF18"/>
    <mergeCell ref="A19:AF19"/>
    <mergeCell ref="A20:AF20"/>
    <mergeCell ref="A23:D23"/>
    <mergeCell ref="B12:C12"/>
    <mergeCell ref="B13:C13"/>
    <mergeCell ref="A8:AF8"/>
    <mergeCell ref="A3:AF3"/>
    <mergeCell ref="A6:B6"/>
    <mergeCell ref="C6:AF6"/>
    <mergeCell ref="A7:B7"/>
    <mergeCell ref="C7:AF7"/>
    <mergeCell ref="A9:AF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6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2026-07-23T06:00:48Z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