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ороз\2026\ЭМ\78\ксоб датчик\"/>
    </mc:Choice>
  </mc:AlternateContent>
  <bookViews>
    <workbookView xWindow="0" yWindow="0" windowWidth="28800" windowHeight="12480"/>
  </bookViews>
  <sheets>
    <sheet name="Лист 1" sheetId="4" r:id="rId1"/>
  </sheets>
  <definedNames>
    <definedName name="_xlnm.Print_Area" localSheetId="0">'Лист 1'!$A$1:$P$28</definedName>
  </definedNames>
  <calcPr calcId="162913" fullPrecision="0"/>
</workbook>
</file>

<file path=xl/calcChain.xml><?xml version="1.0" encoding="utf-8"?>
<calcChain xmlns="http://schemas.openxmlformats.org/spreadsheetml/2006/main">
  <c r="P11" i="4" l="1"/>
  <c r="K12" i="4" l="1"/>
  <c r="O12" i="4" s="1"/>
  <c r="L12" i="4"/>
  <c r="P12" i="4"/>
  <c r="K13" i="4"/>
  <c r="O13" i="4" s="1"/>
  <c r="L13" i="4"/>
  <c r="P13" i="4"/>
  <c r="K14" i="4"/>
  <c r="L14" i="4"/>
  <c r="P14" i="4"/>
  <c r="K15" i="4"/>
  <c r="O15" i="4" s="1"/>
  <c r="L15" i="4"/>
  <c r="P15" i="4"/>
  <c r="K16" i="4"/>
  <c r="O16" i="4" s="1"/>
  <c r="L16" i="4"/>
  <c r="P16" i="4"/>
  <c r="K17" i="4"/>
  <c r="O17" i="4" s="1"/>
  <c r="L17" i="4"/>
  <c r="P17" i="4"/>
  <c r="K18" i="4"/>
  <c r="O18" i="4" s="1"/>
  <c r="L18" i="4"/>
  <c r="P18" i="4"/>
  <c r="M16" i="4" l="1"/>
  <c r="M15" i="4"/>
  <c r="M13" i="4"/>
  <c r="M12" i="4"/>
  <c r="M14" i="4"/>
  <c r="M18" i="4"/>
  <c r="O14" i="4"/>
  <c r="M17" i="4"/>
  <c r="P19" i="4" l="1"/>
  <c r="K11" i="4"/>
  <c r="O11" i="4" s="1"/>
  <c r="O19" i="4" s="1"/>
  <c r="L11" i="4"/>
  <c r="M11" i="4" l="1"/>
</calcChain>
</file>

<file path=xl/sharedStrings.xml><?xml version="1.0" encoding="utf-8"?>
<sst xmlns="http://schemas.openxmlformats.org/spreadsheetml/2006/main" count="53" uniqueCount="44">
  <si>
    <t>(указывается предмет контракта)</t>
  </si>
  <si>
    <t>(должность)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</si>
  <si>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</si>
  <si>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</si>
  <si>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</si>
  <si>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</si>
  <si>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</si>
  <si>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</si>
  <si>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Итого, руб.</t>
  </si>
  <si>
    <t>Ед. изм.</t>
  </si>
  <si>
    <t>Кол-во</t>
  </si>
  <si>
    <t>-</t>
  </si>
  <si>
    <t>ИТОГО</t>
  </si>
  <si>
    <t>Цена предложенная участником № 4, руб. ц4</t>
  </si>
  <si>
    <t>Нормативный метод 
Распоряжение 100р</t>
  </si>
  <si>
    <t>Анализ рынка (Средняя стоимость)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</si>
  <si>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</si>
  <si>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</si>
  <si>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</si>
  <si>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color theme="1"/>
        <rFont val="Times New Roman"/>
        <family val="1"/>
        <charset val="204"/>
      </rPr>
      <t>4</t>
    </r>
  </si>
  <si>
    <t xml:space="preserve">ОБОСНОВАНИЕ НАЧАЛЬНОЙ (МАКСИМАЛЬНОЙ) ЦЕНЫ КОНТРАКТА (НМЦК) 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</si>
  <si>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</si>
  <si>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Анализ рынка (Минимальное ценовое предложение)</t>
  </si>
  <si>
    <t>Наименование товара</t>
  </si>
  <si>
    <t>шт</t>
  </si>
  <si>
    <t>Работник контрактной службы</t>
  </si>
  <si>
    <t>(подпись/расшифровка подписи)</t>
  </si>
  <si>
    <t>ОКПД2</t>
  </si>
  <si>
    <t>Во исполнение подп. «в» пункта 7 Постановления № 1875, с учетом информационного письма Минфина России от 31.01.2025 № 24-01-06/8697 "О применении положений постановления Правительства Российской Федерации от 23 декабря 2024 г.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№ 24-06-06/25869 заказчиком:
а) в государственной информационной системе промышленности установлено (найдена информация) 0 субъект(-а, -ов) деятельности в сфере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направлено 3 запроса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
В связи с неполучением заказчиком информации в необходимом количестве, предусмотренной абзацем третьим подпункта "в" пункта 7 Постановления № 1875, заказчик применяет метод сопоставимых рыночных цен (анализа рынка) в соответствии с положениями статьи 22 Закона № 44-ФЗ без учета такой информации и использует иную предусмотренную частью 5 статьи 22 Закона № 44-ФЗ информацию о ценах.</t>
  </si>
  <si>
    <t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</si>
  <si>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                                       /С.Г. Леонова /</t>
  </si>
  <si>
    <t>Государственное бюджетное общеобразовательное учреждение  № 78 Калининского района Санкт-Петербурга</t>
  </si>
  <si>
    <t>31.01.11.151</t>
  </si>
  <si>
    <t>31.01.11.152</t>
  </si>
  <si>
    <t>31.01.11.153</t>
  </si>
  <si>
    <t>31.01.11.154</t>
  </si>
  <si>
    <t>31.01.11.155</t>
  </si>
  <si>
    <t>31.01.11.156</t>
  </si>
  <si>
    <t>Блок речевого оповещения МЕТА 7122М</t>
  </si>
  <si>
    <t>Клавиатура управления БОЛИД С200М</t>
  </si>
  <si>
    <r>
      <t>Закупка проводится способом у Единственного поставщика (исполнителя, подрядчика), цена контракта по наименьшему ценовому предложению составляет: 170 000</t>
    </r>
    <r>
      <rPr>
        <b/>
        <sz val="10"/>
        <color theme="1"/>
        <rFont val="Times New Roman"/>
        <family val="1"/>
        <charset val="204"/>
      </rPr>
      <t xml:space="preserve"> рублей 00 копеек (Сто семьдесят ысяч  рублей 00 копеек).</t>
    </r>
  </si>
  <si>
    <t>Дата подготовки обоснования НМЦК:                                                   17.07.2026</t>
  </si>
  <si>
    <t>Поставка запасных частей к оборудованию пожарной безопасности</t>
  </si>
  <si>
    <t>26.30.60.190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</si>
</sst>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;[Red]#,##0.00"/>
    <numFmt numFmtId="165" formatCode="#,##0;[Red]#,##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vertAlign val="subscript"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</cellStyleXfs>
  <cellXfs count="84">
    <xf numFmtId="0" fontId="0" fillId="0" borderId="0" xfId="0"/>
    <xf numFmtId="0" fontId="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9" fillId="0" borderId="2" xfId="0" applyFont="1" applyBorder="1"/>
    <xf numFmtId="0" fontId="13" fillId="0" borderId="0" xfId="0" applyFont="1"/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5" xfId="0" applyFont="1" applyBorder="1" applyAlignment="1"/>
    <xf numFmtId="0" fontId="0" fillId="0" borderId="5" xfId="0" applyBorder="1"/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164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wrapText="1" shrinkToFit="1"/>
    </xf>
    <xf numFmtId="9" fontId="4" fillId="0" borderId="1" xfId="1" applyNumberFormat="1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4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top" wrapText="1"/>
    </xf>
    <xf numFmtId="9" fontId="1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2" fontId="0" fillId="0" borderId="0" xfId="0" applyNumberFormat="1" applyFont="1"/>
    <xf numFmtId="0" fontId="0" fillId="0" borderId="0" xfId="0" applyFont="1"/>
    <xf numFmtId="43" fontId="17" fillId="0" borderId="1" xfId="2" applyFont="1" applyBorder="1" applyAlignment="1">
      <alignment horizontal="center" vertical="center" wrapText="1" shrinkToFit="1"/>
    </xf>
    <xf numFmtId="0" fontId="13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8" fillId="0" borderId="2" xfId="0" applyFont="1" applyBorder="1"/>
    <xf numFmtId="0" fontId="14" fillId="3" borderId="1" xfId="0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wrapText="1"/>
    </xf>
    <xf numFmtId="0" fontId="19" fillId="2" borderId="1" xfId="0" applyFont="1" applyFill="1" applyBorder="1" applyAlignment="1">
      <alignment horizontal="center" vertical="center" wrapText="1"/>
    </xf>
    <xf numFmtId="4" fontId="20" fillId="3" borderId="1" xfId="4" applyNumberFormat="1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0" fillId="0" borderId="0" xfId="0" applyAlignment="1"/>
  </cellXfs>
  <cellStyles count="5">
    <cellStyle name="Обычный" xfId="0" builtinId="0"/>
    <cellStyle name="Обычный 3" xfId="4"/>
    <cellStyle name="Процентный" xfId="1" builtinId="5"/>
    <cellStyle name="Финансовый" xfId="2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49743</xdr:colOff>
      <xdr:row>9</xdr:row>
      <xdr:rowOff>519642</xdr:rowOff>
    </xdr:from>
    <xdr:to>
      <xdr:col>12</xdr:col>
      <xdr:colOff>524935</xdr:colOff>
      <xdr:row>9</xdr:row>
      <xdr:rowOff>711200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39157</xdr:colOff>
      <xdr:row>9</xdr:row>
      <xdr:rowOff>478367</xdr:rowOff>
    </xdr:from>
    <xdr:to>
      <xdr:col>11</xdr:col>
      <xdr:colOff>1032934</xdr:colOff>
      <xdr:row>9</xdr:row>
      <xdr:rowOff>762000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view="pageBreakPreview" zoomScale="120" zoomScaleNormal="90" zoomScaleSheetLayoutView="120" workbookViewId="0">
      <selection activeCell="B18" sqref="B18"/>
    </sheetView>
  </sheetViews>
  <sheetFormatPr defaultRowHeight="15" x14ac:dyDescent="0.25"/>
  <cols>
    <col min="1" max="1" width="5.7109375" customWidth="1"/>
    <col min="2" max="2" width="23.140625" customWidth="1"/>
    <col min="3" max="3" width="32.7109375" customWidth="1"/>
    <col min="4" max="4" width="9.140625" customWidth="1"/>
    <col min="5" max="5" width="6" customWidth="1"/>
    <col min="6" max="6" width="10.42578125" customWidth="1"/>
    <col min="7" max="7" width="11" customWidth="1"/>
    <col min="8" max="8" width="10.42578125" customWidth="1"/>
    <col min="9" max="9" width="9.5703125" customWidth="1"/>
    <col min="10" max="10" width="8.42578125" customWidth="1"/>
    <col min="11" max="11" width="16.5703125" customWidth="1"/>
    <col min="12" max="12" width="16.42578125" customWidth="1"/>
    <col min="13" max="13" width="8.5703125" customWidth="1"/>
    <col min="14" max="14" width="10.140625" customWidth="1"/>
    <col min="15" max="15" width="11.7109375" style="44" customWidth="1"/>
    <col min="16" max="16" width="12.7109375" style="44" customWidth="1"/>
    <col min="17" max="17" width="9.28515625" style="29" bestFit="1" customWidth="1"/>
    <col min="18" max="19" width="8.85546875" style="29"/>
  </cols>
  <sheetData>
    <row r="1" spans="1:19" s="7" customFormat="1" ht="11.25" x14ac:dyDescent="0.2">
      <c r="F1" s="9"/>
      <c r="G1" s="9"/>
      <c r="O1" s="43"/>
      <c r="P1" s="43"/>
      <c r="Q1" s="30"/>
      <c r="R1" s="30"/>
      <c r="S1" s="30"/>
    </row>
    <row r="2" spans="1:19" x14ac:dyDescent="0.25">
      <c r="A2" s="66" t="s">
        <v>20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9" s="7" customFormat="1" ht="11.25" x14ac:dyDescent="0.2">
      <c r="F3" s="10"/>
      <c r="G3" s="10"/>
      <c r="H3" s="10"/>
      <c r="I3" s="10"/>
      <c r="J3" s="10"/>
      <c r="K3" s="10"/>
      <c r="L3" s="10"/>
      <c r="M3" s="10"/>
      <c r="N3" s="10"/>
      <c r="O3" s="45"/>
      <c r="P3" s="43"/>
      <c r="Q3" s="30"/>
      <c r="R3" s="30"/>
      <c r="S3" s="30"/>
    </row>
    <row r="4" spans="1:19" ht="15.75" x14ac:dyDescent="0.25">
      <c r="A4" s="67" t="s">
        <v>42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9" s="7" customFormat="1" ht="11.25" x14ac:dyDescent="0.2">
      <c r="A5" s="69" t="s">
        <v>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43"/>
      <c r="Q5" s="30"/>
      <c r="R5" s="30"/>
      <c r="S5" s="30"/>
    </row>
    <row r="6" spans="1:19" s="7" customFormat="1" ht="12.75" x14ac:dyDescent="0.2">
      <c r="A6" s="80" t="s">
        <v>31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30"/>
      <c r="R6" s="30"/>
      <c r="S6" s="30"/>
    </row>
    <row r="7" spans="1:19" s="7" customFormat="1" ht="24.75" customHeight="1" x14ac:dyDescent="0.2">
      <c r="A7" s="70" t="s">
        <v>7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3"/>
      <c r="Q7" s="30"/>
      <c r="R7" s="30"/>
      <c r="S7" s="30"/>
    </row>
    <row r="8" spans="1:19" s="7" customFormat="1" x14ac:dyDescent="0.2">
      <c r="A8" s="11"/>
      <c r="B8" s="11"/>
      <c r="C8" s="11"/>
      <c r="D8" s="11"/>
      <c r="E8" s="11"/>
      <c r="F8" s="12"/>
      <c r="G8" s="12"/>
      <c r="H8" s="12"/>
      <c r="I8" s="12"/>
      <c r="J8" s="12"/>
      <c r="K8" s="12"/>
      <c r="L8" s="12"/>
      <c r="M8" s="12"/>
      <c r="N8" s="11"/>
      <c r="O8" s="46"/>
      <c r="P8" s="43"/>
      <c r="Q8" s="30"/>
      <c r="R8" s="30"/>
      <c r="S8" s="30"/>
    </row>
    <row r="9" spans="1:19" ht="15.75" x14ac:dyDescent="0.25">
      <c r="A9" s="13"/>
      <c r="B9" s="13"/>
      <c r="C9" s="13"/>
      <c r="D9" s="13"/>
      <c r="E9" s="13"/>
      <c r="F9" s="71" t="s">
        <v>5</v>
      </c>
      <c r="G9" s="72"/>
      <c r="H9" s="72"/>
      <c r="I9" s="72"/>
      <c r="J9" s="72"/>
      <c r="K9" s="72"/>
      <c r="L9" s="72"/>
      <c r="M9" s="73"/>
      <c r="N9" s="14"/>
      <c r="O9" s="74" t="s">
        <v>8</v>
      </c>
      <c r="P9" s="74"/>
    </row>
    <row r="10" spans="1:19" s="2" customFormat="1" ht="73.5" x14ac:dyDescent="0.25">
      <c r="A10" s="33" t="s">
        <v>4</v>
      </c>
      <c r="B10" s="34" t="s">
        <v>27</v>
      </c>
      <c r="C10" s="50" t="s">
        <v>23</v>
      </c>
      <c r="D10" s="35" t="s">
        <v>9</v>
      </c>
      <c r="E10" s="35" t="s">
        <v>10</v>
      </c>
      <c r="F10" s="56" t="s">
        <v>16</v>
      </c>
      <c r="G10" s="36" t="s">
        <v>17</v>
      </c>
      <c r="H10" s="36" t="s">
        <v>18</v>
      </c>
      <c r="I10" s="36" t="s">
        <v>13</v>
      </c>
      <c r="J10" s="36" t="s">
        <v>19</v>
      </c>
      <c r="K10" s="36" t="s">
        <v>6</v>
      </c>
      <c r="L10" s="37" t="s">
        <v>3</v>
      </c>
      <c r="M10" s="38" t="s">
        <v>2</v>
      </c>
      <c r="N10" s="36" t="s">
        <v>14</v>
      </c>
      <c r="O10" s="47" t="s">
        <v>15</v>
      </c>
      <c r="P10" s="56" t="s">
        <v>22</v>
      </c>
      <c r="Q10" s="31"/>
      <c r="R10" s="31"/>
      <c r="S10" s="31"/>
    </row>
    <row r="11" spans="1:19" s="41" customFormat="1" x14ac:dyDescent="0.25">
      <c r="A11" s="39">
        <v>1</v>
      </c>
      <c r="B11" s="61" t="s">
        <v>43</v>
      </c>
      <c r="C11" s="63" t="s">
        <v>38</v>
      </c>
      <c r="D11" s="52" t="s">
        <v>24</v>
      </c>
      <c r="E11" s="58">
        <v>1</v>
      </c>
      <c r="F11" s="59">
        <v>152190</v>
      </c>
      <c r="G11" s="62">
        <v>164230</v>
      </c>
      <c r="H11" s="60">
        <v>158500</v>
      </c>
      <c r="I11" s="42"/>
      <c r="J11" s="42"/>
      <c r="K11" s="22">
        <f t="shared" ref="K11" si="0">AVERAGE(F11:J11)</f>
        <v>158306.67000000001</v>
      </c>
      <c r="L11" s="27">
        <f t="shared" ref="L11" si="1">STDEV(F11:J11)</f>
        <v>6022.33</v>
      </c>
      <c r="M11" s="28">
        <f t="shared" ref="M11" si="2">L11/K11</f>
        <v>0.04</v>
      </c>
      <c r="N11" s="22" t="s">
        <v>11</v>
      </c>
      <c r="O11" s="32">
        <f t="shared" ref="O11" si="3">K11*E11</f>
        <v>158306.67000000001</v>
      </c>
      <c r="P11" s="32">
        <f>F11*E11</f>
        <v>152190</v>
      </c>
      <c r="Q11" s="40"/>
      <c r="R11" s="40"/>
      <c r="S11" s="40"/>
    </row>
    <row r="12" spans="1:19" s="41" customFormat="1" hidden="1" x14ac:dyDescent="0.25">
      <c r="A12" s="39"/>
      <c r="B12" s="61" t="s">
        <v>32</v>
      </c>
      <c r="C12" s="57"/>
      <c r="D12" s="52"/>
      <c r="E12" s="58"/>
      <c r="F12" s="42"/>
      <c r="G12" s="42"/>
      <c r="H12" s="42"/>
      <c r="I12" s="42"/>
      <c r="J12" s="42"/>
      <c r="K12" s="22" t="e">
        <f t="shared" ref="K12:K18" si="4">AVERAGE(F12:J12)</f>
        <v>#DIV/0!</v>
      </c>
      <c r="L12" s="27" t="e">
        <f t="shared" ref="L12:L18" si="5">STDEV(F12:J12)</f>
        <v>#DIV/0!</v>
      </c>
      <c r="M12" s="28" t="e">
        <f t="shared" ref="M12:M18" si="6">L12/K12</f>
        <v>#DIV/0!</v>
      </c>
      <c r="N12" s="22" t="s">
        <v>11</v>
      </c>
      <c r="O12" s="32" t="e">
        <f t="shared" ref="O12:O18" si="7">K12*E12</f>
        <v>#DIV/0!</v>
      </c>
      <c r="P12" s="32">
        <f t="shared" ref="P12:P18" si="8">F12*E12</f>
        <v>0</v>
      </c>
      <c r="Q12" s="40"/>
      <c r="R12" s="40"/>
      <c r="S12" s="40"/>
    </row>
    <row r="13" spans="1:19" s="41" customFormat="1" hidden="1" x14ac:dyDescent="0.25">
      <c r="A13" s="39"/>
      <c r="B13" s="61" t="s">
        <v>33</v>
      </c>
      <c r="C13" s="57"/>
      <c r="D13" s="52"/>
      <c r="E13" s="58"/>
      <c r="F13" s="42"/>
      <c r="G13" s="42"/>
      <c r="H13" s="42"/>
      <c r="I13" s="42"/>
      <c r="J13" s="42"/>
      <c r="K13" s="22" t="e">
        <f t="shared" si="4"/>
        <v>#DIV/0!</v>
      </c>
      <c r="L13" s="27" t="e">
        <f t="shared" si="5"/>
        <v>#DIV/0!</v>
      </c>
      <c r="M13" s="28" t="e">
        <f t="shared" si="6"/>
        <v>#DIV/0!</v>
      </c>
      <c r="N13" s="22" t="s">
        <v>11</v>
      </c>
      <c r="O13" s="32" t="e">
        <f t="shared" si="7"/>
        <v>#DIV/0!</v>
      </c>
      <c r="P13" s="32">
        <f t="shared" si="8"/>
        <v>0</v>
      </c>
      <c r="Q13" s="40"/>
      <c r="R13" s="40"/>
      <c r="S13" s="40"/>
    </row>
    <row r="14" spans="1:19" s="41" customFormat="1" hidden="1" x14ac:dyDescent="0.25">
      <c r="A14" s="39"/>
      <c r="B14" s="61" t="s">
        <v>34</v>
      </c>
      <c r="C14" s="57"/>
      <c r="D14" s="52"/>
      <c r="E14" s="58"/>
      <c r="F14" s="42"/>
      <c r="G14" s="42"/>
      <c r="H14" s="42"/>
      <c r="I14" s="42"/>
      <c r="J14" s="42"/>
      <c r="K14" s="22" t="e">
        <f t="shared" si="4"/>
        <v>#DIV/0!</v>
      </c>
      <c r="L14" s="27" t="e">
        <f t="shared" si="5"/>
        <v>#DIV/0!</v>
      </c>
      <c r="M14" s="28" t="e">
        <f t="shared" si="6"/>
        <v>#DIV/0!</v>
      </c>
      <c r="N14" s="22" t="s">
        <v>11</v>
      </c>
      <c r="O14" s="32" t="e">
        <f t="shared" si="7"/>
        <v>#DIV/0!</v>
      </c>
      <c r="P14" s="32">
        <f t="shared" si="8"/>
        <v>0</v>
      </c>
      <c r="Q14" s="40"/>
      <c r="R14" s="40"/>
      <c r="S14" s="40"/>
    </row>
    <row r="15" spans="1:19" s="41" customFormat="1" hidden="1" x14ac:dyDescent="0.25">
      <c r="A15" s="39"/>
      <c r="B15" s="61" t="s">
        <v>35</v>
      </c>
      <c r="C15" s="57"/>
      <c r="D15" s="52"/>
      <c r="E15" s="58"/>
      <c r="F15" s="42"/>
      <c r="G15" s="42"/>
      <c r="H15" s="42"/>
      <c r="I15" s="42"/>
      <c r="J15" s="42"/>
      <c r="K15" s="22" t="e">
        <f t="shared" si="4"/>
        <v>#DIV/0!</v>
      </c>
      <c r="L15" s="27" t="e">
        <f t="shared" si="5"/>
        <v>#DIV/0!</v>
      </c>
      <c r="M15" s="28" t="e">
        <f t="shared" si="6"/>
        <v>#DIV/0!</v>
      </c>
      <c r="N15" s="22" t="s">
        <v>11</v>
      </c>
      <c r="O15" s="32" t="e">
        <f t="shared" si="7"/>
        <v>#DIV/0!</v>
      </c>
      <c r="P15" s="32">
        <f t="shared" si="8"/>
        <v>0</v>
      </c>
      <c r="Q15" s="40"/>
      <c r="R15" s="40"/>
      <c r="S15" s="40"/>
    </row>
    <row r="16" spans="1:19" s="41" customFormat="1" hidden="1" x14ac:dyDescent="0.25">
      <c r="A16" s="39"/>
      <c r="B16" s="61" t="s">
        <v>36</v>
      </c>
      <c r="C16" s="57"/>
      <c r="D16" s="52"/>
      <c r="E16" s="58"/>
      <c r="F16" s="42"/>
      <c r="G16" s="42"/>
      <c r="H16" s="42"/>
      <c r="I16" s="42"/>
      <c r="J16" s="42"/>
      <c r="K16" s="22" t="e">
        <f t="shared" si="4"/>
        <v>#DIV/0!</v>
      </c>
      <c r="L16" s="27" t="e">
        <f t="shared" si="5"/>
        <v>#DIV/0!</v>
      </c>
      <c r="M16" s="28" t="e">
        <f t="shared" si="6"/>
        <v>#DIV/0!</v>
      </c>
      <c r="N16" s="22" t="s">
        <v>11</v>
      </c>
      <c r="O16" s="32" t="e">
        <f t="shared" si="7"/>
        <v>#DIV/0!</v>
      </c>
      <c r="P16" s="32">
        <f t="shared" si="8"/>
        <v>0</v>
      </c>
      <c r="Q16" s="40"/>
      <c r="R16" s="40"/>
      <c r="S16" s="40"/>
    </row>
    <row r="17" spans="1:19" s="41" customFormat="1" hidden="1" x14ac:dyDescent="0.25">
      <c r="A17" s="39"/>
      <c r="B17" s="61" t="s">
        <v>37</v>
      </c>
      <c r="C17" s="51"/>
      <c r="D17" s="52"/>
      <c r="E17" s="53"/>
      <c r="F17" s="42"/>
      <c r="G17" s="42"/>
      <c r="H17" s="42"/>
      <c r="I17" s="42"/>
      <c r="J17" s="42"/>
      <c r="K17" s="22" t="e">
        <f t="shared" si="4"/>
        <v>#DIV/0!</v>
      </c>
      <c r="L17" s="27" t="e">
        <f t="shared" si="5"/>
        <v>#DIV/0!</v>
      </c>
      <c r="M17" s="28" t="e">
        <f t="shared" si="6"/>
        <v>#DIV/0!</v>
      </c>
      <c r="N17" s="22" t="s">
        <v>11</v>
      </c>
      <c r="O17" s="32" t="e">
        <f t="shared" si="7"/>
        <v>#DIV/0!</v>
      </c>
      <c r="P17" s="32">
        <f t="shared" si="8"/>
        <v>0</v>
      </c>
      <c r="Q17" s="40"/>
      <c r="R17" s="40"/>
      <c r="S17" s="40"/>
    </row>
    <row r="18" spans="1:19" s="41" customFormat="1" ht="36" customHeight="1" x14ac:dyDescent="0.25">
      <c r="A18" s="39">
        <v>2</v>
      </c>
      <c r="B18" s="61" t="s">
        <v>43</v>
      </c>
      <c r="C18" s="51" t="s">
        <v>39</v>
      </c>
      <c r="D18" s="52" t="s">
        <v>24</v>
      </c>
      <c r="E18" s="53">
        <v>1</v>
      </c>
      <c r="F18" s="42">
        <v>17810</v>
      </c>
      <c r="G18" s="42">
        <v>19225</v>
      </c>
      <c r="H18" s="42">
        <v>20750</v>
      </c>
      <c r="I18" s="42"/>
      <c r="J18" s="42"/>
      <c r="K18" s="22">
        <f t="shared" si="4"/>
        <v>19261.669999999998</v>
      </c>
      <c r="L18" s="27">
        <f t="shared" si="5"/>
        <v>1470.34</v>
      </c>
      <c r="M18" s="28">
        <f t="shared" si="6"/>
        <v>0.08</v>
      </c>
      <c r="N18" s="22" t="s">
        <v>11</v>
      </c>
      <c r="O18" s="32">
        <f t="shared" si="7"/>
        <v>19261.669999999998</v>
      </c>
      <c r="P18" s="32">
        <f t="shared" si="8"/>
        <v>17810</v>
      </c>
      <c r="Q18" s="40"/>
      <c r="R18" s="40"/>
      <c r="S18" s="40"/>
    </row>
    <row r="19" spans="1:19" s="2" customFormat="1" x14ac:dyDescent="0.25">
      <c r="A19" s="19"/>
      <c r="B19" s="24" t="s">
        <v>12</v>
      </c>
      <c r="C19" s="25"/>
      <c r="D19" s="20"/>
      <c r="E19" s="20"/>
      <c r="F19" s="18"/>
      <c r="G19" s="26"/>
      <c r="H19" s="18"/>
      <c r="I19" s="18"/>
      <c r="J19" s="18"/>
      <c r="K19" s="18"/>
      <c r="L19" s="18"/>
      <c r="M19" s="23"/>
      <c r="N19" s="21"/>
      <c r="O19" s="48">
        <f>SUM(O11:O11)</f>
        <v>158306.67000000001</v>
      </c>
      <c r="P19" s="48">
        <f>SUM(P11:P18)</f>
        <v>170000</v>
      </c>
      <c r="Q19" s="31"/>
      <c r="R19" s="31"/>
      <c r="S19" s="31"/>
    </row>
    <row r="20" spans="1:19" ht="15.75" x14ac:dyDescent="0.25">
      <c r="A20" s="3"/>
      <c r="B20" s="3"/>
      <c r="C20" s="3"/>
      <c r="D20" s="3"/>
      <c r="E20" s="3"/>
      <c r="F20" s="4"/>
      <c r="G20" s="4"/>
      <c r="H20" s="4"/>
      <c r="I20" s="4"/>
      <c r="J20" s="4"/>
      <c r="K20" s="4"/>
      <c r="L20" s="4"/>
      <c r="M20" s="5"/>
      <c r="N20" s="8"/>
      <c r="O20" s="49"/>
    </row>
    <row r="21" spans="1:19" s="7" customFormat="1" ht="129.94999999999999" customHeight="1" x14ac:dyDescent="0.2">
      <c r="A21" s="78" t="s">
        <v>28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30"/>
      <c r="R21" s="30"/>
      <c r="S21" s="30"/>
    </row>
    <row r="22" spans="1:19" s="7" customFormat="1" ht="60" customHeight="1" x14ac:dyDescent="0.2">
      <c r="A22" s="75" t="s">
        <v>21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30"/>
      <c r="R22" s="30"/>
      <c r="S22" s="30"/>
    </row>
    <row r="23" spans="1:19" ht="45" customHeight="1" x14ac:dyDescent="0.25">
      <c r="A23" s="76" t="s">
        <v>29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1:19" ht="32.25" customHeight="1" x14ac:dyDescent="0.25">
      <c r="A24" s="75" t="s">
        <v>40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</row>
    <row r="25" spans="1:19" ht="15.6" customHeight="1" x14ac:dyDescent="0.25">
      <c r="A25" s="65" t="s">
        <v>41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9" ht="15.75" x14ac:dyDescent="0.25">
      <c r="D26" s="15"/>
      <c r="E26" s="15"/>
      <c r="F26" s="16"/>
      <c r="G26" s="16"/>
      <c r="H26" s="6"/>
      <c r="I26" s="17"/>
      <c r="J26" s="17"/>
    </row>
    <row r="27" spans="1:19" s="54" customFormat="1" x14ac:dyDescent="0.25">
      <c r="B27" s="77" t="s">
        <v>25</v>
      </c>
      <c r="C27" s="77"/>
      <c r="H27" s="82" t="s">
        <v>30</v>
      </c>
      <c r="I27" s="82"/>
      <c r="J27" s="82"/>
      <c r="K27" s="82"/>
      <c r="L27" s="83"/>
    </row>
    <row r="28" spans="1:19" s="54" customFormat="1" x14ac:dyDescent="0.25">
      <c r="H28" s="64" t="s">
        <v>1</v>
      </c>
      <c r="I28" s="64"/>
      <c r="J28" s="55" t="s">
        <v>26</v>
      </c>
      <c r="K28" s="55"/>
    </row>
    <row r="29" spans="1:19" x14ac:dyDescent="0.25">
      <c r="F29" s="1"/>
      <c r="G29" s="1"/>
    </row>
    <row r="42" spans="15:19" s="7" customFormat="1" ht="11.25" x14ac:dyDescent="0.2">
      <c r="O42" s="43"/>
      <c r="P42" s="43"/>
      <c r="Q42" s="30"/>
      <c r="R42" s="30"/>
      <c r="S42" s="30"/>
    </row>
  </sheetData>
  <protectedRanges>
    <protectedRange sqref="E11:E16" name="Диапазон1_2"/>
  </protectedRanges>
  <mergeCells count="15">
    <mergeCell ref="H28:I28"/>
    <mergeCell ref="A25:M25"/>
    <mergeCell ref="A2:O2"/>
    <mergeCell ref="A4:O4"/>
    <mergeCell ref="A5:O5"/>
    <mergeCell ref="A7:O7"/>
    <mergeCell ref="F9:M9"/>
    <mergeCell ref="O9:P9"/>
    <mergeCell ref="A22:P22"/>
    <mergeCell ref="A23:P23"/>
    <mergeCell ref="A24:P24"/>
    <mergeCell ref="B27:C27"/>
    <mergeCell ref="A21:P21"/>
    <mergeCell ref="A6:P6"/>
    <mergeCell ref="H27:L27"/>
  </mergeCells>
  <pageMargins left="0.11811023622047245" right="0.11811023622047245" top="0.37" bottom="0.35433070866141736" header="0.31496062992125984" footer="0.31496062992125984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2026-07-17T07:21:16Z</cp:lastPrinted>
  <dcterms:created xsi:type="dcterms:W3CDTF">2014-02-20T07:55:18Z</dcterms:created>
  <dcterms:modified xsi:type="dcterms:W3CDTF">2026-07-23T12:42:13Z</dcterms:modified>
</cp:coreProperties>
</file>