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ochkin_ga\Desktop\Извещение\Июнь 2026 ЭМ\ЭМ 20.07.2026 санитарные узлы\Документы\Новые\"/>
    </mc:Choice>
  </mc:AlternateContent>
  <bookViews>
    <workbookView xWindow="0" yWindow="0" windowWidth="20940" windowHeight="6255"/>
  </bookViews>
  <sheets>
    <sheet name="Обосн.НМЦК от 100т.р.(к сл.зап)" sheetId="4" r:id="rId1"/>
    <sheet name="Лист1" sheetId="5" r:id="rId2"/>
  </sheets>
  <calcPr calcId="152511"/>
</workbook>
</file>

<file path=xl/calcChain.xml><?xml version="1.0" encoding="utf-8"?>
<calcChain xmlns="http://schemas.openxmlformats.org/spreadsheetml/2006/main">
  <c r="P17" i="4" l="1"/>
  <c r="Q17" i="4" s="1"/>
  <c r="P16" i="4"/>
  <c r="Q16" i="4" s="1"/>
  <c r="P15" i="4"/>
  <c r="Q15" i="4" s="1"/>
  <c r="P14" i="4"/>
  <c r="Q14" i="4" s="1"/>
  <c r="P13" i="4"/>
  <c r="Q13" i="4" s="1"/>
  <c r="P12" i="4"/>
  <c r="Q12" i="4" s="1"/>
  <c r="Q19" i="4" l="1"/>
  <c r="S17" i="4"/>
  <c r="S16" i="4"/>
  <c r="S15" i="4"/>
  <c r="S14" i="4"/>
  <c r="S13" i="4"/>
  <c r="S12" i="4"/>
  <c r="R17" i="4"/>
  <c r="R16" i="4"/>
  <c r="R15" i="4"/>
  <c r="R14" i="4"/>
  <c r="R13" i="4"/>
  <c r="R12" i="4"/>
  <c r="T15" i="4" l="1"/>
  <c r="T13" i="4" l="1"/>
  <c r="T14" i="4"/>
  <c r="N18" i="4"/>
  <c r="T17" i="4" l="1"/>
  <c r="T16" i="4" l="1"/>
  <c r="T12" i="4" l="1"/>
</calcChain>
</file>

<file path=xl/sharedStrings.xml><?xml version="1.0" encoding="utf-8"?>
<sst xmlns="http://schemas.openxmlformats.org/spreadsheetml/2006/main" count="80" uniqueCount="74">
  <si>
    <t>Определение и обоснование НМЦК методом сопоставимых рыночных цен (анализа рынка)</t>
  </si>
  <si>
    <t>№ п/п</t>
  </si>
  <si>
    <t>Наименование товара (работы, услуги)</t>
  </si>
  <si>
    <t>n - кол-во значений, используемых в расчете (кол-во ответов ИЦИ)</t>
  </si>
  <si>
    <t>Определение однородности совокупности значений выявленных цен</t>
  </si>
  <si>
    <t>&lt;ц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</si>
  <si>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</si>
  <si>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8"/>
        <rFont val="Times New Roman"/>
        <family val="1"/>
        <charset val="204"/>
      </rPr>
      <t>(не должен превышать 33%)</t>
    </r>
  </si>
  <si>
    <t xml:space="preserve">v - кол-во (объем) закупаемого товара (работы, услуги) </t>
  </si>
  <si>
    <t>Ед. изм. товара (работы, услуги) по ОКЕИ</t>
  </si>
  <si>
    <t>ОКПД2</t>
  </si>
  <si>
    <t>Расчет начальной (максимальной) цены договора (далее - Н(М)ЦД)</t>
  </si>
  <si>
    <t>шт.</t>
  </si>
  <si>
    <t xml:space="preserve">Начальная (максимальная) цена договора сформирована в соответствии с Методическими рекомендациями по применению методов определения начальной (максимальной) цены договора, цены договора,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Начальная максимальная цена Договора рассчитана методом сопоставимых рыночных цен (анализа рынка), информация о которых имеется в свободном доступе, а так же предельной стоимости товаров, данные о которых включены в перечень отдельных видов товаров, работ, услуг, в отношении которых определяются требования к их потребительским свойствам (в том числе характеристикам качества) и иным характеристикам (в том числе предельные цены товаров, работ, услуг). Перечень утвержден распоряжением Комитета по государственному заказу Санкт-Петербурга от 07.07.2025 № 564-р (http://cmec.spb.ru).
Начальная (максимальная) цена договора НМЦД рассчитана Заказчиком по формуле, определенной п. 3.21 и п.4.2. Методических рекомендаций.
</t>
  </si>
  <si>
    <t>где:
 - НМЦД,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рекомендаций.
ц_пред - предельная цена единицы товара, работы, услуги, установленная в рамках нормирования в сфере закупок в соответствии с п.4.2. Методических рекомендаций</t>
  </si>
  <si>
    <t>3.3</t>
  </si>
  <si>
    <t>3.4</t>
  </si>
  <si>
    <t>3.5</t>
  </si>
  <si>
    <t>3.7</t>
  </si>
  <si>
    <t>3.6</t>
  </si>
  <si>
    <t>13.92.29.110 Тряпки для мытья полов, посуды, удаления пыли</t>
  </si>
  <si>
    <t>13.93.19.110 Ковры прочие (включая войлочные)</t>
  </si>
  <si>
    <t>13.94.12.190 Шнуры, изделия канатные и веревочные, не включенные в другие группировки</t>
  </si>
  <si>
    <t>14.12.30.150 Рукавицы, перчатки производственные и профессиональные</t>
  </si>
  <si>
    <t>17.22.11.110  Бумага туалетная из бумажной массы, бумаги, целлюлозной ваты и целлюлозных волокон и полотна из целлюлозных волокон</t>
  </si>
  <si>
    <t>17.22.11.130 Салфетки и полотенца гигиенические или косметические из бумажной массы, бумаги, целлюлозной ваты и полотна из целлюлозных волокон</t>
  </si>
  <si>
    <t>17.22.11.140 Скатерти и салфетки для стола из бумажной массы, бумаги, целлюлозной ваты и полотна из целлюлозных волокон</t>
  </si>
  <si>
    <t>17.23.11.150 Бумага клейкая или гуммированная</t>
  </si>
  <si>
    <t>20.11.13.120  Воздух сжатый</t>
  </si>
  <si>
    <t>20.41.31.111 Мыло туалетное марки "Нейтральное"</t>
  </si>
  <si>
    <t>20.41.31.121 Мыло хозяйственное I группы</t>
  </si>
  <si>
    <t>20.41.31.130  Мыло туалетное жидкое</t>
  </si>
  <si>
    <t>20.41.32.111 Средства для мытья посуды</t>
  </si>
  <si>
    <t>20.41.32.113 Средства моющие для окон</t>
  </si>
  <si>
    <t>20.41.32.114 Средства моющие для туалетов и ванных комнат</t>
  </si>
  <si>
    <t>22.29.23.130 Предметы туалета пластмассовые прочие</t>
  </si>
  <si>
    <t>32.91.19.130 Ерши</t>
  </si>
  <si>
    <t>08.93.10.115 Соль для промышленных целей</t>
  </si>
  <si>
    <t xml:space="preserve">Заместитель начальника-заведующий хозяйством   административно-хозяйственного отдела     </t>
  </si>
  <si>
    <t>Диспенсер для туалетной бумаги в рулонах</t>
  </si>
  <si>
    <t>Диспенсер для бумажных полотенец</t>
  </si>
  <si>
    <t>Дозатор для жидкого мыла пластиковый</t>
  </si>
  <si>
    <t>3.8</t>
  </si>
  <si>
    <t>3.9</t>
  </si>
  <si>
    <t>3.10</t>
  </si>
  <si>
    <t>3.11</t>
  </si>
  <si>
    <t>3.12</t>
  </si>
  <si>
    <t>23.12.13.119</t>
  </si>
  <si>
    <t>Ю.В. Богданова</t>
  </si>
  <si>
    <t xml:space="preserve">Предельная цена в соотв-и с Распор-ем 
КГЗ СПб 
от 31.05.2018 № 100-р </t>
  </si>
  <si>
    <t>22.29.23.130-004</t>
  </si>
  <si>
    <t>22.29.23.130-008</t>
  </si>
  <si>
    <t>22.29.23.130-002</t>
  </si>
  <si>
    <r>
      <rPr>
        <b/>
        <sz val="10"/>
        <color theme="1"/>
        <rFont val="Times New Roman"/>
        <family val="1"/>
        <charset val="204"/>
      </rPr>
      <t xml:space="preserve">КОСГУ </t>
    </r>
    <r>
      <rPr>
        <sz val="10"/>
        <color theme="1"/>
        <rFont val="Times New Roman"/>
        <family val="1"/>
        <charset val="204"/>
      </rPr>
      <t xml:space="preserve">
(заполняется 
ФО)</t>
    </r>
  </si>
  <si>
    <t>Ерш для унитаза</t>
  </si>
  <si>
    <t>23.12.13.119 Зеркала стеклянные прочие</t>
  </si>
  <si>
    <t>Зеркало с подсветкой 120х80 см</t>
  </si>
  <si>
    <t>Зеркало с подсветкой 80х60 см</t>
  </si>
  <si>
    <t>32.91.19.130</t>
  </si>
  <si>
    <t>&lt;ц - цены единицы прод-ции, руб., в соответствии с ИЦИ на минимальную сумму</t>
  </si>
  <si>
    <t>Наименьшая цена договора (контракта), заключаемого с единственным поставщиком, в соответствии с ценой наименьшего ИЦИ</t>
  </si>
  <si>
    <t xml:space="preserve">Цена договора </t>
  </si>
  <si>
    <t>в соответствии с техническим заданием на поставку оборудования для санитарных узлов помещения Санкт-Петербургского государственного автономного учреждения «Центр занятости населения Санкт-Петербурга» по адресу: Санкт-Петербург, ул. Краснопутиловская, дом 109, литера А.</t>
  </si>
  <si>
    <t>Поставщик №1 https://tossen.ru</t>
  </si>
  <si>
    <t>Поставщик №2 https://www.simclean.ru</t>
  </si>
  <si>
    <t>Поставщик №3 https://www.vseinstrumenti.ru</t>
  </si>
  <si>
    <t>Поставщик №6 https://spb.lemanapro.ru</t>
  </si>
  <si>
    <t>Поставщик №4 https://aksant.ru</t>
  </si>
  <si>
    <t>Начальная (максимальная) цена договора составляет 102 564 (сто две тысячи пятьсот шестьдесят четыре) рубля 11 копеек.</t>
  </si>
  <si>
    <t>Поставщик № 5 https://titanst.ru</t>
  </si>
  <si>
    <t>Поставщик № 7 https://mebel59r.ru</t>
  </si>
  <si>
    <t>Поставщик №8 https://santreyd.ru</t>
  </si>
  <si>
    <t>Поставщик №9 https://yunimag.ru</t>
  </si>
  <si>
    <t>в том числе НДС 22%  - 18 495 (восемнадцать тысяч четыреста девяносто пять) рублей 17 копеек/НДС не облагается в соответствии с ст…..НК РФ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</si>
</sst>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_-;\-* #,##0.00_-;_-* &quot;-&quot;??_-;_-@_-"/>
    <numFmt numFmtId="165" formatCode="_-* #,##0.00_р_._-;\-* #,##0.00_р_._-;_-* &quot;-&quot;??_р_._-;_-@_-"/>
  </numFmts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3" fillId="0" borderId="0"/>
    <xf numFmtId="165" fontId="2" fillId="0" borderId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24" fillId="0" borderId="0" applyNumberFormat="0" applyFill="0" applyBorder="0" applyAlignment="0" applyProtection="0"/>
  </cellStyleXfs>
  <cellXfs count="95">
    <xf numFmtId="0" fontId="0" fillId="0" borderId="0" xfId="0"/>
    <xf numFmtId="0" fontId="12" fillId="0" borderId="1" xfId="6" applyFont="1" applyFill="1" applyBorder="1" applyAlignment="1">
      <alignment horizontal="center" vertical="top" wrapText="1"/>
    </xf>
    <xf numFmtId="4" fontId="4" fillId="0" borderId="1" xfId="6" applyNumberFormat="1" applyFont="1" applyFill="1" applyBorder="1" applyAlignment="1" applyProtection="1">
      <alignment horizontal="center" vertical="center" wrapText="1"/>
      <protection locked="0"/>
    </xf>
    <xf numFmtId="4" fontId="11" fillId="0" borderId="1" xfId="6" applyNumberFormat="1" applyFont="1" applyFill="1" applyBorder="1" applyAlignment="1">
      <alignment horizontal="center" vertical="center" wrapText="1"/>
    </xf>
    <xf numFmtId="2" fontId="11" fillId="0" borderId="5" xfId="6" applyNumberFormat="1" applyFont="1" applyFill="1" applyBorder="1" applyAlignment="1">
      <alignment horizontal="center" vertical="center" wrapText="1"/>
    </xf>
    <xf numFmtId="0" fontId="4" fillId="0" borderId="0" xfId="6" applyFont="1" applyFill="1"/>
    <xf numFmtId="10" fontId="16" fillId="0" borderId="1" xfId="6" applyNumberFormat="1" applyFont="1" applyFill="1" applyBorder="1" applyAlignment="1">
      <alignment horizontal="center" vertical="center" wrapText="1"/>
    </xf>
    <xf numFmtId="2" fontId="16" fillId="0" borderId="1" xfId="6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7" fillId="0" borderId="0" xfId="6" applyFont="1" applyFill="1" applyAlignment="1">
      <alignment vertical="center" wrapText="1"/>
    </xf>
    <xf numFmtId="0" fontId="8" fillId="0" borderId="0" xfId="6" applyFont="1" applyFill="1"/>
    <xf numFmtId="0" fontId="9" fillId="0" borderId="0" xfId="6" applyFont="1" applyFill="1" applyAlignment="1">
      <alignment vertical="center" wrapText="1"/>
    </xf>
    <xf numFmtId="0" fontId="4" fillId="0" borderId="0" xfId="6" applyFont="1" applyFill="1" applyAlignment="1">
      <alignment horizontal="center" vertical="center" wrapText="1"/>
    </xf>
    <xf numFmtId="0" fontId="5" fillId="0" borderId="0" xfId="6" applyFont="1" applyFill="1" applyAlignment="1">
      <alignment horizontal="left" vertical="top" wrapText="1"/>
    </xf>
    <xf numFmtId="0" fontId="11" fillId="0" borderId="0" xfId="6" applyFont="1" applyFill="1" applyBorder="1" applyAlignment="1">
      <alignment vertical="center" wrapText="1"/>
    </xf>
    <xf numFmtId="0" fontId="15" fillId="0" borderId="1" xfId="6" applyFont="1" applyFill="1" applyBorder="1" applyAlignment="1">
      <alignment horizontal="center" vertical="center" wrapText="1"/>
    </xf>
    <xf numFmtId="0" fontId="15" fillId="0" borderId="4" xfId="6" applyFont="1" applyFill="1" applyBorder="1" applyAlignment="1">
      <alignment horizontal="center" vertical="center" wrapText="1"/>
    </xf>
    <xf numFmtId="0" fontId="11" fillId="0" borderId="4" xfId="6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4" fillId="0" borderId="1" xfId="6" applyFont="1" applyFill="1" applyBorder="1"/>
    <xf numFmtId="0" fontId="4" fillId="2" borderId="0" xfId="6" applyFont="1" applyFill="1"/>
    <xf numFmtId="49" fontId="15" fillId="0" borderId="4" xfId="6" applyNumberFormat="1" applyFont="1" applyFill="1" applyBorder="1" applyAlignment="1">
      <alignment horizontal="center" vertical="center" wrapText="1"/>
    </xf>
    <xf numFmtId="49" fontId="15" fillId="0" borderId="1" xfId="6" applyNumberFormat="1" applyFont="1" applyFill="1" applyBorder="1" applyAlignment="1">
      <alignment horizontal="center" vertical="center" wrapText="1"/>
    </xf>
    <xf numFmtId="0" fontId="16" fillId="3" borderId="0" xfId="6" applyFont="1" applyFill="1" applyAlignment="1">
      <alignment horizontal="center"/>
    </xf>
    <xf numFmtId="0" fontId="16" fillId="3" borderId="0" xfId="6" applyFont="1" applyFill="1"/>
    <xf numFmtId="0" fontId="18" fillId="0" borderId="0" xfId="6" applyFont="1" applyFill="1" applyAlignment="1">
      <alignment horizontal="left" vertical="top" wrapText="1"/>
    </xf>
    <xf numFmtId="164" fontId="17" fillId="0" borderId="1" xfId="8" applyNumberFormat="1" applyFont="1" applyFill="1" applyBorder="1" applyAlignment="1">
      <alignment horizontal="center" vertical="center" wrapText="1"/>
    </xf>
    <xf numFmtId="0" fontId="17" fillId="0" borderId="0" xfId="6" applyFont="1" applyFill="1"/>
    <xf numFmtId="0" fontId="17" fillId="3" borderId="0" xfId="6" applyFont="1" applyFill="1"/>
    <xf numFmtId="0" fontId="4" fillId="3" borderId="0" xfId="6" applyFont="1" applyFill="1"/>
    <xf numFmtId="0" fontId="4" fillId="3" borderId="0" xfId="6" applyFont="1" applyFill="1" applyAlignment="1">
      <alignment horizontal="left"/>
    </xf>
    <xf numFmtId="0" fontId="20" fillId="0" borderId="0" xfId="6" applyFont="1" applyFill="1" applyAlignment="1">
      <alignment horizontal="left" vertical="top" wrapText="1"/>
    </xf>
    <xf numFmtId="4" fontId="16" fillId="0" borderId="1" xfId="6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6" applyFont="1" applyFill="1"/>
    <xf numFmtId="164" fontId="16" fillId="0" borderId="1" xfId="8" applyNumberFormat="1" applyFont="1" applyFill="1" applyBorder="1" applyAlignment="1">
      <alignment horizontal="center" vertical="center" wrapText="1"/>
    </xf>
    <xf numFmtId="43" fontId="20" fillId="0" borderId="1" xfId="7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center" vertical="center"/>
    </xf>
    <xf numFmtId="0" fontId="4" fillId="3" borderId="0" xfId="6" applyFont="1" applyFill="1" applyAlignment="1">
      <alignment wrapText="1"/>
    </xf>
    <xf numFmtId="0" fontId="17" fillId="3" borderId="0" xfId="6" applyFont="1" applyFill="1" applyAlignment="1">
      <alignment wrapText="1"/>
    </xf>
    <xf numFmtId="0" fontId="4" fillId="3" borderId="0" xfId="6" applyFont="1" applyFill="1" applyAlignment="1">
      <alignment horizontal="left" wrapText="1"/>
    </xf>
    <xf numFmtId="0" fontId="16" fillId="3" borderId="0" xfId="6" applyFont="1" applyFill="1" applyAlignment="1">
      <alignment horizontal="left"/>
    </xf>
    <xf numFmtId="164" fontId="16" fillId="3" borderId="1" xfId="8" applyNumberFormat="1" applyFont="1" applyFill="1" applyBorder="1" applyAlignment="1">
      <alignment horizontal="center" vertical="center" wrapText="1"/>
    </xf>
    <xf numFmtId="0" fontId="23" fillId="3" borderId="0" xfId="0" applyFont="1" applyFill="1" applyAlignment="1">
      <alignment horizontal="left"/>
    </xf>
    <xf numFmtId="0" fontId="11" fillId="0" borderId="1" xfId="6" applyFont="1" applyFill="1" applyBorder="1" applyAlignment="1">
      <alignment horizontal="center" vertical="center" wrapText="1"/>
    </xf>
    <xf numFmtId="0" fontId="9" fillId="0" borderId="0" xfId="6" applyFont="1" applyFill="1" applyAlignment="1">
      <alignment horizontal="center" vertical="center" wrapText="1"/>
    </xf>
    <xf numFmtId="0" fontId="7" fillId="0" borderId="0" xfId="6" applyFont="1" applyFill="1" applyAlignment="1">
      <alignment horizontal="center" vertical="center" wrapText="1"/>
    </xf>
    <xf numFmtId="0" fontId="7" fillId="0" borderId="0" xfId="6" applyFont="1" applyFill="1" applyAlignment="1">
      <alignment horizontal="center" vertical="top" wrapText="1"/>
    </xf>
    <xf numFmtId="0" fontId="4" fillId="0" borderId="0" xfId="6" applyFont="1" applyFill="1" applyAlignment="1">
      <alignment horizontal="left" vertical="top" wrapText="1"/>
    </xf>
    <xf numFmtId="0" fontId="10" fillId="0" borderId="0" xfId="6" applyFont="1" applyFill="1" applyAlignment="1">
      <alignment horizontal="left" vertical="top" wrapText="1"/>
    </xf>
    <xf numFmtId="0" fontId="19" fillId="0" borderId="0" xfId="6" applyFont="1" applyFill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3" fontId="11" fillId="0" borderId="1" xfId="6" applyNumberFormat="1" applyFont="1" applyFill="1" applyBorder="1" applyAlignment="1">
      <alignment horizontal="center" vertical="center" wrapText="1"/>
    </xf>
    <xf numFmtId="0" fontId="20" fillId="0" borderId="1" xfId="6" applyFont="1" applyFill="1" applyBorder="1" applyAlignment="1">
      <alignment horizontal="center" vertical="center" textRotation="90" wrapText="1"/>
    </xf>
    <xf numFmtId="0" fontId="25" fillId="0" borderId="1" xfId="9" applyFont="1" applyFill="1" applyBorder="1" applyAlignment="1">
      <alignment horizontal="center" vertical="center" textRotation="90" wrapText="1"/>
    </xf>
    <xf numFmtId="1" fontId="11" fillId="0" borderId="5" xfId="6" applyNumberFormat="1" applyFont="1" applyFill="1" applyBorder="1" applyAlignment="1">
      <alignment horizontal="center" vertical="center" wrapText="1"/>
    </xf>
    <xf numFmtId="0" fontId="0" fillId="0" borderId="0" xfId="0" applyFill="1"/>
    <xf numFmtId="0" fontId="21" fillId="0" borderId="0" xfId="0" applyFont="1" applyFill="1" applyAlignment="1">
      <alignment horizontal="center" vertical="center"/>
    </xf>
    <xf numFmtId="0" fontId="4" fillId="0" borderId="0" xfId="6" applyFont="1" applyFill="1" applyAlignment="1">
      <alignment horizontal="left"/>
    </xf>
    <xf numFmtId="0" fontId="16" fillId="0" borderId="0" xfId="6" applyFont="1" applyFill="1" applyAlignment="1">
      <alignment horizontal="center"/>
    </xf>
    <xf numFmtId="0" fontId="20" fillId="3" borderId="0" xfId="6" applyFont="1" applyFill="1" applyAlignment="1">
      <alignment horizontal="center"/>
    </xf>
    <xf numFmtId="0" fontId="12" fillId="0" borderId="1" xfId="6" applyFont="1" applyFill="1" applyBorder="1" applyAlignment="1">
      <alignment horizontal="right" vertical="center" wrapText="1"/>
    </xf>
    <xf numFmtId="0" fontId="16" fillId="3" borderId="0" xfId="6" applyFont="1" applyFill="1" applyAlignment="1">
      <alignment horizontal="left"/>
    </xf>
    <xf numFmtId="0" fontId="23" fillId="3" borderId="0" xfId="0" applyFont="1" applyFill="1" applyAlignment="1">
      <alignment horizontal="left"/>
    </xf>
    <xf numFmtId="0" fontId="20" fillId="0" borderId="1" xfId="9" applyFont="1" applyFill="1" applyBorder="1" applyAlignment="1">
      <alignment horizontal="center" vertical="center" textRotation="90" wrapText="1"/>
    </xf>
    <xf numFmtId="0" fontId="20" fillId="3" borderId="0" xfId="6" applyFont="1" applyFill="1" applyAlignment="1">
      <alignment horizontal="center"/>
    </xf>
    <xf numFmtId="0" fontId="4" fillId="0" borderId="3" xfId="6" applyFont="1" applyFill="1" applyBorder="1" applyAlignment="1">
      <alignment horizontal="center" vertical="center" wrapText="1"/>
    </xf>
    <xf numFmtId="0" fontId="4" fillId="0" borderId="2" xfId="6" applyFont="1" applyFill="1" applyBorder="1" applyAlignment="1">
      <alignment horizontal="center" vertical="center"/>
    </xf>
    <xf numFmtId="0" fontId="12" fillId="0" borderId="3" xfId="6" applyFont="1" applyFill="1" applyBorder="1" applyAlignment="1">
      <alignment horizontal="center" vertical="center" wrapText="1"/>
    </xf>
    <xf numFmtId="0" fontId="12" fillId="0" borderId="2" xfId="6" applyFont="1" applyFill="1" applyBorder="1" applyAlignment="1">
      <alignment horizontal="center" vertical="center" wrapText="1"/>
    </xf>
    <xf numFmtId="0" fontId="12" fillId="0" borderId="1" xfId="6" applyFont="1" applyFill="1" applyBorder="1" applyAlignment="1">
      <alignment vertical="center" wrapText="1"/>
    </xf>
    <xf numFmtId="0" fontId="16" fillId="3" borderId="0" xfId="6" applyFont="1" applyFill="1" applyAlignment="1">
      <alignment horizontal="left"/>
    </xf>
    <xf numFmtId="0" fontId="23" fillId="3" borderId="0" xfId="0" applyFont="1" applyFill="1" applyAlignment="1"/>
    <xf numFmtId="0" fontId="20" fillId="3" borderId="0" xfId="6" applyFont="1" applyFill="1" applyAlignment="1">
      <alignment horizontal="left"/>
    </xf>
    <xf numFmtId="0" fontId="23" fillId="3" borderId="0" xfId="0" applyFont="1" applyFill="1" applyAlignment="1">
      <alignment horizontal="left"/>
    </xf>
    <xf numFmtId="0" fontId="16" fillId="3" borderId="0" xfId="6" applyFont="1" applyFill="1" applyAlignment="1">
      <alignment horizontal="left" wrapText="1"/>
    </xf>
    <xf numFmtId="0" fontId="0" fillId="0" borderId="0" xfId="0" applyAlignment="1">
      <alignment wrapText="1"/>
    </xf>
    <xf numFmtId="0" fontId="20" fillId="0" borderId="3" xfId="6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2" fillId="0" borderId="4" xfId="6" applyFont="1" applyFill="1" applyBorder="1" applyAlignment="1">
      <alignment horizontal="center" vertical="center" wrapText="1"/>
    </xf>
    <xf numFmtId="0" fontId="12" fillId="0" borderId="7" xfId="6" applyFont="1" applyFill="1" applyBorder="1" applyAlignment="1">
      <alignment horizontal="center" vertical="center" wrapText="1"/>
    </xf>
    <xf numFmtId="0" fontId="12" fillId="0" borderId="5" xfId="6" applyFont="1" applyFill="1" applyBorder="1" applyAlignment="1">
      <alignment horizontal="center" vertical="center" wrapText="1"/>
    </xf>
    <xf numFmtId="0" fontId="9" fillId="0" borderId="0" xfId="6" applyFont="1" applyFill="1" applyAlignment="1">
      <alignment horizontal="center" vertical="center" wrapText="1"/>
    </xf>
    <xf numFmtId="0" fontId="7" fillId="0" borderId="0" xfId="6" applyFont="1" applyFill="1" applyAlignment="1">
      <alignment horizontal="center" vertical="center" wrapText="1"/>
    </xf>
    <xf numFmtId="0" fontId="7" fillId="0" borderId="0" xfId="6" applyFont="1" applyFill="1" applyAlignment="1">
      <alignment horizontal="center" vertical="top" wrapText="1"/>
    </xf>
    <xf numFmtId="0" fontId="4" fillId="0" borderId="0" xfId="6" applyFont="1" applyFill="1" applyAlignment="1">
      <alignment horizontal="left" vertical="top" wrapText="1"/>
    </xf>
    <xf numFmtId="0" fontId="10" fillId="0" borderId="0" xfId="6" applyFont="1" applyFill="1" applyAlignment="1">
      <alignment horizontal="left" vertical="top" wrapText="1"/>
    </xf>
    <xf numFmtId="0" fontId="19" fillId="0" borderId="0" xfId="6" applyFont="1" applyFill="1" applyAlignment="1">
      <alignment horizontal="center" vertical="center" wrapText="1"/>
    </xf>
    <xf numFmtId="0" fontId="11" fillId="0" borderId="6" xfId="6" applyFont="1" applyFill="1" applyBorder="1" applyAlignment="1">
      <alignment vertical="center" wrapText="1"/>
    </xf>
    <xf numFmtId="0" fontId="11" fillId="0" borderId="3" xfId="6" applyFont="1" applyFill="1" applyBorder="1" applyAlignment="1">
      <alignment horizontal="center" vertical="center" wrapText="1"/>
    </xf>
    <xf numFmtId="0" fontId="11" fillId="0" borderId="2" xfId="6" applyFont="1" applyFill="1" applyBorder="1" applyAlignment="1">
      <alignment horizontal="center" vertical="center" wrapText="1"/>
    </xf>
    <xf numFmtId="0" fontId="12" fillId="0" borderId="1" xfId="6" applyFont="1" applyFill="1" applyBorder="1" applyAlignment="1">
      <alignment horizontal="center" vertical="center" wrapText="1"/>
    </xf>
    <xf numFmtId="0" fontId="11" fillId="0" borderId="1" xfId="6" applyFont="1" applyFill="1" applyBorder="1" applyAlignment="1">
      <alignment horizontal="center" vertical="center" wrapText="1"/>
    </xf>
  </cellXfs>
  <cellStyles count="10">
    <cellStyle name="Гиперссылка" xfId="9" builtinId="8"/>
    <cellStyle name="Обычный" xfId="0" builtinId="0"/>
    <cellStyle name="Обычный 2" xfId="3"/>
    <cellStyle name="Обычный 3" xfId="1"/>
    <cellStyle name="Обычный 4" xfId="5"/>
    <cellStyle name="Обычный 5" xfId="6"/>
    <cellStyle name="Финансовый" xfId="8" builtinId="3"/>
    <cellStyle name="Финансовый 2" xfId="4"/>
    <cellStyle name="Финансовый 3" xfId="2"/>
    <cellStyle name="Финансовый 4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28575</xdr:colOff>
      <xdr:row>9</xdr:row>
      <xdr:rowOff>552450</xdr:rowOff>
    </xdr:from>
    <xdr:to>
      <xdr:col>18</xdr:col>
      <xdr:colOff>876300</xdr:colOff>
      <xdr:row>9</xdr:row>
      <xdr:rowOff>981075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29950" y="5048250"/>
          <a:ext cx="8477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19</xdr:col>
      <xdr:colOff>104776</xdr:colOff>
      <xdr:row>9</xdr:row>
      <xdr:rowOff>819149</xdr:rowOff>
    </xdr:from>
    <xdr:to>
      <xdr:col>19</xdr:col>
      <xdr:colOff>771526</xdr:colOff>
      <xdr:row>9</xdr:row>
      <xdr:rowOff>1190624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82451" y="5314949"/>
          <a:ext cx="6667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2</xdr:col>
      <xdr:colOff>33617</xdr:colOff>
      <xdr:row>4</xdr:row>
      <xdr:rowOff>1763806</xdr:rowOff>
    </xdr:from>
    <xdr:ext cx="1311275" cy="622755"/>
    <xdr:pic>
      <xdr:nvPicPr>
        <xdr:cNvPr id="8" name="Рисунок 8" descr="http://base.garant.ru/files/base/70473958/792901098.png">
          <a:extLst>
            <a:ext uri="{FF2B5EF4-FFF2-40B4-BE49-F238E27FC236}">
              <a16:creationId xmlns:a16="http://schemas.microsoft.com/office/drawing/2014/main" xmlns="" id="{4DAF61AB-DA70-4667-9617-A17A92932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669676" y="2716306"/>
          <a:ext cx="1311275" cy="62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titanst.ru/" TargetMode="External"/><Relationship Id="rId1" Type="http://schemas.openxmlformats.org/officeDocument/2006/relationships/hyperlink" Target="https://yunimag.ru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5"/>
  <sheetViews>
    <sheetView tabSelected="1" view="pageBreakPreview" zoomScale="85" zoomScaleNormal="100" zoomScaleSheetLayoutView="85" workbookViewId="0">
      <selection activeCell="T21" sqref="T21"/>
    </sheetView>
  </sheetViews>
  <sheetFormatPr defaultColWidth="7.5703125" defaultRowHeight="12.75" x14ac:dyDescent="0.2"/>
  <cols>
    <col min="1" max="1" width="5" style="5" customWidth="1"/>
    <col min="2" max="2" width="19.5703125" style="5" customWidth="1"/>
    <col min="3" max="3" width="9.42578125" style="5" customWidth="1"/>
    <col min="4" max="5" width="9.140625" style="5" customWidth="1"/>
    <col min="6" max="8" width="8.7109375" style="36" customWidth="1"/>
    <col min="9" max="11" width="8.7109375" style="23" customWidth="1"/>
    <col min="12" max="12" width="8.7109375" style="5" customWidth="1"/>
    <col min="13" max="13" width="8.85546875" style="5" customWidth="1"/>
    <col min="14" max="14" width="11.140625" style="5" customWidth="1"/>
    <col min="15" max="16" width="9.140625" style="5" customWidth="1"/>
    <col min="17" max="17" width="11.7109375" style="5" customWidth="1"/>
    <col min="18" max="18" width="9.5703125" style="5" customWidth="1"/>
    <col min="19" max="19" width="13.140625" style="5" customWidth="1"/>
    <col min="20" max="20" width="11.85546875" style="5" customWidth="1"/>
    <col min="21" max="21" width="15.7109375" style="30" customWidth="1"/>
    <col min="22" max="22" width="14.85546875" style="5" customWidth="1"/>
    <col min="23" max="16384" width="7.5703125" style="5"/>
  </cols>
  <sheetData>
    <row r="1" spans="1:22" s="13" customFormat="1" ht="15" x14ac:dyDescent="0.25">
      <c r="A1" s="85" t="s">
        <v>11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48"/>
      <c r="V1" s="12"/>
    </row>
    <row r="2" spans="1:22" s="13" customFormat="1" ht="30" customHeight="1" x14ac:dyDescent="0.25">
      <c r="A2" s="89" t="s">
        <v>62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52"/>
      <c r="V2" s="14"/>
    </row>
    <row r="3" spans="1:22" s="13" customFormat="1" ht="15" x14ac:dyDescent="0.25">
      <c r="A3" s="84" t="s">
        <v>0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47"/>
      <c r="V3" s="14"/>
    </row>
    <row r="4" spans="1:22" s="13" customFormat="1" ht="15" x14ac:dyDescent="0.25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49"/>
    </row>
    <row r="5" spans="1:22" ht="112.5" customHeight="1" x14ac:dyDescent="0.2">
      <c r="A5" s="15"/>
      <c r="B5" s="87" t="s">
        <v>13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50"/>
    </row>
    <row r="6" spans="1:22" ht="49.5" customHeight="1" x14ac:dyDescent="0.2">
      <c r="A6" s="15"/>
      <c r="B6" s="16"/>
      <c r="C6" s="16"/>
      <c r="D6" s="16"/>
      <c r="E6" s="16"/>
      <c r="F6" s="34"/>
      <c r="G6" s="34"/>
      <c r="H6" s="34"/>
      <c r="I6" s="39"/>
      <c r="J6" s="39"/>
      <c r="K6" s="39"/>
      <c r="L6" s="59"/>
      <c r="M6" s="16"/>
      <c r="N6" s="16"/>
      <c r="O6" s="16"/>
      <c r="P6" s="16"/>
      <c r="Q6" s="16"/>
      <c r="R6" s="16"/>
      <c r="S6" s="16"/>
      <c r="T6" s="16"/>
      <c r="U6" s="28"/>
    </row>
    <row r="7" spans="1:22" ht="102.75" customHeight="1" x14ac:dyDescent="0.2">
      <c r="A7" s="15"/>
      <c r="B7" s="88" t="s">
        <v>14</v>
      </c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51"/>
    </row>
    <row r="8" spans="1:22" ht="15.75" customHeight="1" x14ac:dyDescent="0.2">
      <c r="A8" s="17"/>
      <c r="B8" s="90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17"/>
    </row>
    <row r="9" spans="1:22" ht="40.5" customHeight="1" x14ac:dyDescent="0.2">
      <c r="A9" s="91" t="s">
        <v>1</v>
      </c>
      <c r="B9" s="93" t="s">
        <v>2</v>
      </c>
      <c r="C9" s="93"/>
      <c r="D9" s="93"/>
      <c r="E9" s="93"/>
      <c r="F9" s="93"/>
      <c r="G9" s="93"/>
      <c r="H9" s="93"/>
      <c r="I9" s="93"/>
      <c r="J9" s="93"/>
      <c r="K9" s="93"/>
      <c r="L9" s="93"/>
      <c r="M9" s="70" t="s">
        <v>9</v>
      </c>
      <c r="N9" s="93" t="s">
        <v>8</v>
      </c>
      <c r="O9" s="93" t="s">
        <v>3</v>
      </c>
      <c r="P9" s="70" t="s">
        <v>59</v>
      </c>
      <c r="Q9" s="70" t="s">
        <v>60</v>
      </c>
      <c r="R9" s="94" t="s">
        <v>4</v>
      </c>
      <c r="S9" s="94"/>
      <c r="T9" s="94"/>
      <c r="U9" s="79" t="s">
        <v>10</v>
      </c>
      <c r="V9" s="68" t="s">
        <v>53</v>
      </c>
    </row>
    <row r="10" spans="1:22" ht="197.25" customHeight="1" x14ac:dyDescent="0.2">
      <c r="A10" s="92"/>
      <c r="B10" s="93"/>
      <c r="C10" s="55" t="s">
        <v>63</v>
      </c>
      <c r="D10" s="55" t="s">
        <v>64</v>
      </c>
      <c r="E10" s="55" t="s">
        <v>65</v>
      </c>
      <c r="F10" s="55" t="s">
        <v>67</v>
      </c>
      <c r="G10" s="66" t="s">
        <v>69</v>
      </c>
      <c r="H10" s="55" t="s">
        <v>66</v>
      </c>
      <c r="I10" s="55" t="s">
        <v>70</v>
      </c>
      <c r="J10" s="55" t="s">
        <v>71</v>
      </c>
      <c r="K10" s="56" t="s">
        <v>72</v>
      </c>
      <c r="L10" s="55" t="s">
        <v>49</v>
      </c>
      <c r="M10" s="71"/>
      <c r="N10" s="93"/>
      <c r="O10" s="93"/>
      <c r="P10" s="71"/>
      <c r="Q10" s="71"/>
      <c r="R10" s="1" t="s">
        <v>5</v>
      </c>
      <c r="S10" s="1" t="s">
        <v>6</v>
      </c>
      <c r="T10" s="1" t="s">
        <v>7</v>
      </c>
      <c r="U10" s="80"/>
      <c r="V10" s="69"/>
    </row>
    <row r="11" spans="1:22" ht="15.75" customHeight="1" x14ac:dyDescent="0.2">
      <c r="A11" s="18">
        <v>1</v>
      </c>
      <c r="B11" s="19">
        <v>2</v>
      </c>
      <c r="C11" s="24" t="s">
        <v>15</v>
      </c>
      <c r="D11" s="25" t="s">
        <v>16</v>
      </c>
      <c r="E11" s="24" t="s">
        <v>17</v>
      </c>
      <c r="F11" s="25" t="s">
        <v>19</v>
      </c>
      <c r="G11" s="24" t="s">
        <v>18</v>
      </c>
      <c r="H11" s="25" t="s">
        <v>42</v>
      </c>
      <c r="I11" s="24" t="s">
        <v>43</v>
      </c>
      <c r="J11" s="25" t="s">
        <v>44</v>
      </c>
      <c r="K11" s="24" t="s">
        <v>45</v>
      </c>
      <c r="L11" s="25" t="s">
        <v>46</v>
      </c>
      <c r="M11" s="18">
        <v>4</v>
      </c>
      <c r="N11" s="19">
        <v>5</v>
      </c>
      <c r="O11" s="18">
        <v>6</v>
      </c>
      <c r="P11" s="19">
        <v>7</v>
      </c>
      <c r="Q11" s="18">
        <v>8</v>
      </c>
      <c r="R11" s="19">
        <v>9</v>
      </c>
      <c r="S11" s="18">
        <v>10</v>
      </c>
      <c r="T11" s="19">
        <v>11</v>
      </c>
      <c r="U11" s="18">
        <v>12</v>
      </c>
      <c r="V11" s="19">
        <v>13</v>
      </c>
    </row>
    <row r="12" spans="1:22" ht="45" customHeight="1" x14ac:dyDescent="0.2">
      <c r="A12" s="20">
        <v>1</v>
      </c>
      <c r="B12" s="8" t="s">
        <v>39</v>
      </c>
      <c r="C12" s="2">
        <v>1890</v>
      </c>
      <c r="D12" s="2">
        <v>1690</v>
      </c>
      <c r="E12" s="2">
        <v>1985</v>
      </c>
      <c r="F12" s="35"/>
      <c r="G12" s="35"/>
      <c r="H12" s="35"/>
      <c r="I12" s="2"/>
      <c r="J12" s="2"/>
      <c r="K12" s="2"/>
      <c r="L12" s="2">
        <v>3594.5</v>
      </c>
      <c r="M12" s="10" t="s">
        <v>12</v>
      </c>
      <c r="N12" s="54">
        <v>13</v>
      </c>
      <c r="O12" s="57">
        <v>3</v>
      </c>
      <c r="P12" s="2">
        <f t="shared" ref="P12:P17" si="0">MIN(C12:L12)</f>
        <v>1690</v>
      </c>
      <c r="Q12" s="2">
        <f>N12*P12</f>
        <v>21970</v>
      </c>
      <c r="R12" s="3">
        <f t="shared" ref="R12:R17" si="1">ROUND((AVERAGE(C12:K12)),2)</f>
        <v>1855</v>
      </c>
      <c r="S12" s="7">
        <f t="shared" ref="S12:S17" si="2">ROUND(_xlfn.STDEV.S(C12:K12),2)</f>
        <v>150.58000000000001</v>
      </c>
      <c r="T12" s="6">
        <f>ROUND(S12/R12,2)</f>
        <v>0.08</v>
      </c>
      <c r="U12" s="37" t="s">
        <v>50</v>
      </c>
      <c r="V12" s="21">
        <v>340</v>
      </c>
    </row>
    <row r="13" spans="1:22" ht="33" customHeight="1" x14ac:dyDescent="0.2">
      <c r="A13" s="46">
        <v>2</v>
      </c>
      <c r="B13" s="53" t="s">
        <v>40</v>
      </c>
      <c r="C13" s="2">
        <v>1890</v>
      </c>
      <c r="D13" s="2">
        <v>1985</v>
      </c>
      <c r="E13" s="2">
        <v>1690</v>
      </c>
      <c r="F13" s="35"/>
      <c r="G13" s="35"/>
      <c r="H13" s="35"/>
      <c r="I13" s="2"/>
      <c r="J13" s="2"/>
      <c r="K13" s="2"/>
      <c r="L13" s="2">
        <v>1523.79</v>
      </c>
      <c r="M13" s="10" t="s">
        <v>12</v>
      </c>
      <c r="N13" s="54">
        <v>9</v>
      </c>
      <c r="O13" s="57">
        <v>3</v>
      </c>
      <c r="P13" s="2">
        <f t="shared" si="0"/>
        <v>1523.79</v>
      </c>
      <c r="Q13" s="2">
        <f t="shared" ref="Q13:Q17" si="3">N13*P13</f>
        <v>13714.11</v>
      </c>
      <c r="R13" s="3">
        <f t="shared" si="1"/>
        <v>1855</v>
      </c>
      <c r="S13" s="7">
        <f t="shared" si="2"/>
        <v>150.58000000000001</v>
      </c>
      <c r="T13" s="6">
        <f t="shared" ref="T13:T15" si="4">ROUND(S13/R13,2)</f>
        <v>0.08</v>
      </c>
      <c r="U13" s="37" t="s">
        <v>51</v>
      </c>
      <c r="V13" s="21">
        <v>340</v>
      </c>
    </row>
    <row r="14" spans="1:22" ht="33.75" customHeight="1" x14ac:dyDescent="0.2">
      <c r="A14" s="20">
        <v>3</v>
      </c>
      <c r="B14" s="9" t="s">
        <v>41</v>
      </c>
      <c r="C14" s="2">
        <v>1890</v>
      </c>
      <c r="D14" s="2">
        <v>1750</v>
      </c>
      <c r="E14" s="2">
        <v>1985</v>
      </c>
      <c r="F14" s="35"/>
      <c r="G14" s="35"/>
      <c r="H14" s="35"/>
      <c r="I14" s="2"/>
      <c r="J14" s="2"/>
      <c r="K14" s="2"/>
      <c r="L14" s="2">
        <v>1873</v>
      </c>
      <c r="M14" s="10" t="s">
        <v>12</v>
      </c>
      <c r="N14" s="54">
        <v>9</v>
      </c>
      <c r="O14" s="57">
        <v>3</v>
      </c>
      <c r="P14" s="2">
        <f t="shared" si="0"/>
        <v>1750</v>
      </c>
      <c r="Q14" s="2">
        <f t="shared" si="3"/>
        <v>15750</v>
      </c>
      <c r="R14" s="3">
        <f t="shared" si="1"/>
        <v>1875</v>
      </c>
      <c r="S14" s="7">
        <f t="shared" si="2"/>
        <v>118.22</v>
      </c>
      <c r="T14" s="6">
        <f t="shared" si="4"/>
        <v>0.06</v>
      </c>
      <c r="U14" s="37" t="s">
        <v>52</v>
      </c>
      <c r="V14" s="21">
        <v>340</v>
      </c>
    </row>
    <row r="15" spans="1:22" ht="42" customHeight="1" x14ac:dyDescent="0.2">
      <c r="A15" s="20">
        <v>4</v>
      </c>
      <c r="B15" s="9" t="s">
        <v>56</v>
      </c>
      <c r="C15" s="2"/>
      <c r="D15" s="2"/>
      <c r="E15" s="2"/>
      <c r="F15" s="35"/>
      <c r="G15" s="35"/>
      <c r="H15" s="35">
        <v>7247</v>
      </c>
      <c r="I15" s="2"/>
      <c r="J15" s="2">
        <v>9001</v>
      </c>
      <c r="K15" s="2">
        <v>8174.61</v>
      </c>
      <c r="L15" s="2"/>
      <c r="M15" s="10" t="s">
        <v>12</v>
      </c>
      <c r="N15" s="54">
        <v>3</v>
      </c>
      <c r="O15" s="57">
        <v>3</v>
      </c>
      <c r="P15" s="2">
        <f t="shared" si="0"/>
        <v>7247</v>
      </c>
      <c r="Q15" s="2">
        <f t="shared" si="3"/>
        <v>21741</v>
      </c>
      <c r="R15" s="3">
        <f t="shared" si="1"/>
        <v>8140.87</v>
      </c>
      <c r="S15" s="7">
        <f t="shared" si="2"/>
        <v>877.49</v>
      </c>
      <c r="T15" s="6">
        <f t="shared" si="4"/>
        <v>0.11</v>
      </c>
      <c r="U15" s="44" t="s">
        <v>47</v>
      </c>
      <c r="V15" s="21">
        <v>310</v>
      </c>
    </row>
    <row r="16" spans="1:22" ht="41.25" customHeight="1" x14ac:dyDescent="0.2">
      <c r="A16" s="20">
        <v>5</v>
      </c>
      <c r="B16" s="9" t="s">
        <v>57</v>
      </c>
      <c r="C16" s="2"/>
      <c r="D16" s="2"/>
      <c r="E16" s="2"/>
      <c r="F16" s="35"/>
      <c r="G16" s="35"/>
      <c r="H16" s="35">
        <v>3193</v>
      </c>
      <c r="I16" s="2">
        <v>4150</v>
      </c>
      <c r="J16" s="2"/>
      <c r="K16" s="2">
        <v>3601.7</v>
      </c>
      <c r="L16" s="2"/>
      <c r="M16" s="10" t="s">
        <v>12</v>
      </c>
      <c r="N16" s="54">
        <v>6</v>
      </c>
      <c r="O16" s="57">
        <v>3</v>
      </c>
      <c r="P16" s="2">
        <f t="shared" si="0"/>
        <v>3193</v>
      </c>
      <c r="Q16" s="2">
        <f t="shared" si="3"/>
        <v>19158</v>
      </c>
      <c r="R16" s="3">
        <f t="shared" si="1"/>
        <v>3648.23</v>
      </c>
      <c r="S16" s="7">
        <f t="shared" si="2"/>
        <v>480.19</v>
      </c>
      <c r="T16" s="6">
        <f t="shared" ref="T16:T17" si="5">ROUND(S16/R16,2)</f>
        <v>0.13</v>
      </c>
      <c r="U16" s="37" t="s">
        <v>47</v>
      </c>
      <c r="V16" s="21">
        <v>310</v>
      </c>
    </row>
    <row r="17" spans="1:22" ht="18" customHeight="1" x14ac:dyDescent="0.2">
      <c r="A17" s="20">
        <v>6</v>
      </c>
      <c r="B17" s="9" t="s">
        <v>54</v>
      </c>
      <c r="C17" s="2"/>
      <c r="D17" s="2"/>
      <c r="E17" s="2">
        <v>829</v>
      </c>
      <c r="F17" s="35">
        <v>803</v>
      </c>
      <c r="G17" s="35">
        <v>787</v>
      </c>
      <c r="H17" s="35">
        <v>1415</v>
      </c>
      <c r="I17" s="2"/>
      <c r="J17" s="2"/>
      <c r="K17" s="2"/>
      <c r="L17" s="2"/>
      <c r="M17" s="10" t="s">
        <v>12</v>
      </c>
      <c r="N17" s="54">
        <v>13</v>
      </c>
      <c r="O17" s="57">
        <v>3</v>
      </c>
      <c r="P17" s="2">
        <f t="shared" si="0"/>
        <v>787</v>
      </c>
      <c r="Q17" s="2">
        <f t="shared" si="3"/>
        <v>10231</v>
      </c>
      <c r="R17" s="3">
        <f t="shared" si="1"/>
        <v>958.5</v>
      </c>
      <c r="S17" s="7">
        <f t="shared" si="2"/>
        <v>304.83</v>
      </c>
      <c r="T17" s="6">
        <f t="shared" si="5"/>
        <v>0.32</v>
      </c>
      <c r="U17" s="37" t="s">
        <v>58</v>
      </c>
      <c r="V17" s="21">
        <v>340</v>
      </c>
    </row>
    <row r="18" spans="1:22" x14ac:dyDescent="0.2">
      <c r="A18" s="20"/>
      <c r="B18" s="8"/>
      <c r="C18" s="2"/>
      <c r="D18" s="2"/>
      <c r="E18" s="2"/>
      <c r="F18" s="35"/>
      <c r="G18" s="35"/>
      <c r="H18" s="35"/>
      <c r="I18" s="2"/>
      <c r="J18" s="2"/>
      <c r="K18" s="2"/>
      <c r="L18" s="2"/>
      <c r="M18" s="11"/>
      <c r="N18" s="54">
        <f>SUM(N12:N17)</f>
        <v>53</v>
      </c>
      <c r="O18" s="4"/>
      <c r="P18" s="4"/>
      <c r="Q18" s="4"/>
      <c r="R18" s="3"/>
      <c r="S18" s="7"/>
      <c r="T18" s="6"/>
      <c r="U18" s="29"/>
      <c r="V18" s="21"/>
    </row>
    <row r="19" spans="1:22" ht="18.75" customHeight="1" x14ac:dyDescent="0.2">
      <c r="A19" s="81" t="s">
        <v>61</v>
      </c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3"/>
      <c r="Q19" s="63">
        <f>SUM(Q12:Q17)</f>
        <v>102564.11</v>
      </c>
      <c r="R19" s="63"/>
      <c r="S19" s="72"/>
      <c r="T19" s="72"/>
      <c r="U19" s="38"/>
      <c r="V19" s="22"/>
    </row>
    <row r="20" spans="1:22" s="32" customFormat="1" ht="12.75" customHeight="1" x14ac:dyDescent="0.2">
      <c r="F20" s="27"/>
      <c r="G20" s="27"/>
      <c r="H20" s="27"/>
      <c r="L20" s="5"/>
      <c r="U20" s="31"/>
    </row>
    <row r="21" spans="1:22" s="32" customFormat="1" ht="36.75" customHeight="1" x14ac:dyDescent="0.25">
      <c r="A21" s="77" t="s">
        <v>68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8"/>
      <c r="T21" s="40"/>
      <c r="U21" s="41"/>
      <c r="V21" s="42"/>
    </row>
    <row r="22" spans="1:22" s="32" customFormat="1" ht="4.5" customHeight="1" x14ac:dyDescent="0.2">
      <c r="F22" s="27"/>
      <c r="G22" s="27"/>
      <c r="H22" s="27"/>
      <c r="L22" s="5"/>
      <c r="U22" s="31"/>
    </row>
    <row r="23" spans="1:22" s="32" customFormat="1" ht="15" x14ac:dyDescent="0.25">
      <c r="A23" s="73" t="s">
        <v>73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4"/>
      <c r="U23" s="31"/>
    </row>
    <row r="24" spans="1:22" s="32" customFormat="1" ht="9" customHeight="1" x14ac:dyDescent="0.2">
      <c r="A24" s="33"/>
      <c r="B24" s="33"/>
      <c r="C24" s="33"/>
      <c r="D24" s="33"/>
      <c r="E24" s="33"/>
      <c r="F24" s="43"/>
      <c r="G24" s="64"/>
      <c r="H24" s="43"/>
      <c r="I24" s="33"/>
      <c r="J24" s="33"/>
      <c r="K24" s="33"/>
      <c r="L24" s="60"/>
      <c r="U24" s="31"/>
    </row>
    <row r="25" spans="1:22" s="27" customFormat="1" ht="26.25" customHeight="1" x14ac:dyDescent="0.25">
      <c r="A25" s="75" t="s">
        <v>38</v>
      </c>
      <c r="B25" s="75"/>
      <c r="C25" s="76"/>
      <c r="D25" s="76"/>
      <c r="E25" s="76"/>
      <c r="F25" s="76"/>
      <c r="G25" s="65"/>
      <c r="H25" s="45"/>
      <c r="I25" s="26"/>
      <c r="J25" s="26"/>
      <c r="K25" s="26"/>
      <c r="L25" s="61"/>
      <c r="M25" s="67"/>
      <c r="N25" s="67"/>
      <c r="O25" s="67"/>
      <c r="P25" s="62"/>
      <c r="Q25" s="62"/>
      <c r="R25" s="67" t="s">
        <v>48</v>
      </c>
      <c r="S25" s="67"/>
      <c r="U25" s="31"/>
    </row>
  </sheetData>
  <mergeCells count="25">
    <mergeCell ref="B8:T8"/>
    <mergeCell ref="A9:A10"/>
    <mergeCell ref="B9:B10"/>
    <mergeCell ref="C9:L9"/>
    <mergeCell ref="N9:N10"/>
    <mergeCell ref="O9:O10"/>
    <mergeCell ref="R9:T9"/>
    <mergeCell ref="P9:P10"/>
    <mergeCell ref="Q9:Q10"/>
    <mergeCell ref="A3:T3"/>
    <mergeCell ref="A1:T1"/>
    <mergeCell ref="A4:T4"/>
    <mergeCell ref="B5:T5"/>
    <mergeCell ref="B7:T7"/>
    <mergeCell ref="A2:T2"/>
    <mergeCell ref="M25:O25"/>
    <mergeCell ref="V9:V10"/>
    <mergeCell ref="M9:M10"/>
    <mergeCell ref="S19:T19"/>
    <mergeCell ref="A23:M23"/>
    <mergeCell ref="R25:S25"/>
    <mergeCell ref="A25:F25"/>
    <mergeCell ref="A21:S21"/>
    <mergeCell ref="U9:U10"/>
    <mergeCell ref="A19:P19"/>
  </mergeCells>
  <hyperlinks>
    <hyperlink ref="K10" r:id="rId1" display="https://yunimag.ru"/>
    <hyperlink ref="G10" r:id="rId2" display="https://titanst.ru"/>
  </hyperlinks>
  <pageMargins left="0.70866141732283472" right="0.70866141732283472" top="0.74803149606299213" bottom="0.74803149606299213" header="0.31496062992125984" footer="0.31496062992125984"/>
  <pageSetup paperSize="9" scale="52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21"/>
  <sheetViews>
    <sheetView topLeftCell="A19" workbookViewId="0">
      <selection activeCell="A33" sqref="A33"/>
    </sheetView>
  </sheetViews>
  <sheetFormatPr defaultRowHeight="15" x14ac:dyDescent="0.25"/>
  <cols>
    <col min="1" max="1" width="139.28515625" customWidth="1"/>
  </cols>
  <sheetData>
    <row r="3" spans="1:1" x14ac:dyDescent="0.25">
      <c r="A3" s="21" t="s">
        <v>37</v>
      </c>
    </row>
    <row r="4" spans="1:1" x14ac:dyDescent="0.25">
      <c r="A4" s="21" t="s">
        <v>20</v>
      </c>
    </row>
    <row r="5" spans="1:1" x14ac:dyDescent="0.25">
      <c r="A5" s="21" t="s">
        <v>21</v>
      </c>
    </row>
    <row r="6" spans="1:1" x14ac:dyDescent="0.25">
      <c r="A6" s="21" t="s">
        <v>22</v>
      </c>
    </row>
    <row r="7" spans="1:1" x14ac:dyDescent="0.25">
      <c r="A7" s="21" t="s">
        <v>23</v>
      </c>
    </row>
    <row r="8" spans="1:1" x14ac:dyDescent="0.25">
      <c r="A8" s="21" t="s">
        <v>24</v>
      </c>
    </row>
    <row r="9" spans="1:1" x14ac:dyDescent="0.25">
      <c r="A9" s="21" t="s">
        <v>25</v>
      </c>
    </row>
    <row r="10" spans="1:1" x14ac:dyDescent="0.25">
      <c r="A10" s="21" t="s">
        <v>26</v>
      </c>
    </row>
    <row r="11" spans="1:1" x14ac:dyDescent="0.25">
      <c r="A11" s="21" t="s">
        <v>27</v>
      </c>
    </row>
    <row r="12" spans="1:1" x14ac:dyDescent="0.25">
      <c r="A12" s="21" t="s">
        <v>28</v>
      </c>
    </row>
    <row r="13" spans="1:1" x14ac:dyDescent="0.25">
      <c r="A13" s="21" t="s">
        <v>29</v>
      </c>
    </row>
    <row r="14" spans="1:1" x14ac:dyDescent="0.25">
      <c r="A14" s="21" t="s">
        <v>30</v>
      </c>
    </row>
    <row r="15" spans="1:1" x14ac:dyDescent="0.25">
      <c r="A15" s="21" t="s">
        <v>31</v>
      </c>
    </row>
    <row r="16" spans="1:1" x14ac:dyDescent="0.25">
      <c r="A16" s="21" t="s">
        <v>32</v>
      </c>
    </row>
    <row r="17" spans="1:1" x14ac:dyDescent="0.25">
      <c r="A17" s="21" t="s">
        <v>33</v>
      </c>
    </row>
    <row r="18" spans="1:1" x14ac:dyDescent="0.25">
      <c r="A18" s="21" t="s">
        <v>34</v>
      </c>
    </row>
    <row r="19" spans="1:1" s="58" customFormat="1" x14ac:dyDescent="0.25">
      <c r="A19" s="21" t="s">
        <v>35</v>
      </c>
    </row>
    <row r="20" spans="1:1" s="58" customFormat="1" x14ac:dyDescent="0.25">
      <c r="A20" s="21" t="s">
        <v>55</v>
      </c>
    </row>
    <row r="21" spans="1:1" s="58" customFormat="1" x14ac:dyDescent="0.25">
      <c r="A21" s="21" t="s">
        <v>36</v>
      </c>
    </row>
  </sheetData>
  <sortState ref="A3:A96">
    <sortCondition ref="A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Обосн.НМЦК от 100т.р.(к сл.зап)</vt:lpstr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Саночкин Геннадий Алексеевич</cp:lastModifiedBy>
  <cp:lastPrinted>2026-07-08T07:25:12Z</cp:lastPrinted>
  <dcterms:created xsi:type="dcterms:W3CDTF">2016-05-13T09:47:52Z</dcterms:created>
  <dcterms:modified xsi:type="dcterms:W3CDTF">2026-07-24T11:21:06Z</dcterms:modified>
</cp:coreProperties>
</file>