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/>
  <xr:revisionPtr revIDLastSave="0" documentId="13_ncr:1_{90BD246D-ECC5-4CE3-9706-B6499224802B}" xr6:coauthVersionLast="36" xr6:coauthVersionMax="36" xr10:uidLastSave="{00000000-0000-0000-0000-000000000000}"/>
  <bookViews>
    <workbookView xWindow="0" yWindow="0" windowWidth="27870" windowHeight="12690" activeTab="1" xr2:uid="{00000000-000D-0000-FFFF-FFFF00000000}"/>
  </bookViews>
  <sheets>
    <sheet name="Лист1" sheetId="1" r:id="rId1"/>
    <sheet name="Лист2" sheetId="2" r:id="rId2"/>
  </sheets>
  <definedNames>
    <definedName name="_xlnm._FilterDatabase" localSheetId="0" hidden="1">Лист1!$A$9:$N$14</definedName>
  </definedNames>
  <calcPr calcId="191029"/>
</workbook>
</file>

<file path=xl/calcChain.xml><?xml version="1.0" encoding="utf-8"?>
<calcChain xmlns="http://schemas.openxmlformats.org/spreadsheetml/2006/main">
  <c r="N14" i="2" l="1"/>
  <c r="N15" i="2"/>
  <c r="N16" i="2"/>
  <c r="L14" i="2"/>
  <c r="M14" i="2" s="1"/>
  <c r="L15" i="2"/>
  <c r="M15" i="2" s="1"/>
  <c r="L16" i="2"/>
  <c r="M16" i="2" s="1"/>
  <c r="J14" i="2"/>
  <c r="J15" i="2"/>
  <c r="J16" i="2"/>
  <c r="J17" i="2"/>
  <c r="H14" i="2"/>
  <c r="H15" i="2"/>
  <c r="H16" i="2"/>
  <c r="N11" i="1" l="1"/>
  <c r="N12" i="1"/>
  <c r="N13" i="1"/>
  <c r="N10" i="1"/>
  <c r="N11" i="2"/>
  <c r="N12" i="2"/>
  <c r="N13" i="2"/>
  <c r="N17" i="2"/>
  <c r="N10" i="2"/>
  <c r="L17" i="2" l="1"/>
  <c r="H17" i="2"/>
  <c r="L13" i="2"/>
  <c r="J13" i="2"/>
  <c r="H13" i="2"/>
  <c r="L12" i="2"/>
  <c r="J12" i="2"/>
  <c r="H12" i="2"/>
  <c r="L11" i="2"/>
  <c r="J11" i="2"/>
  <c r="H11" i="2"/>
  <c r="L10" i="2"/>
  <c r="J10" i="2"/>
  <c r="H10" i="2"/>
  <c r="M12" i="2" l="1"/>
  <c r="M13" i="2"/>
  <c r="M11" i="2"/>
  <c r="M17" i="2"/>
  <c r="M10" i="2"/>
  <c r="N18" i="2"/>
  <c r="L10" i="1"/>
  <c r="L13" i="1"/>
  <c r="L12" i="1"/>
  <c r="L11" i="1"/>
  <c r="J13" i="1"/>
  <c r="J12" i="1"/>
  <c r="J11" i="1"/>
  <c r="J10" i="1"/>
  <c r="M11" i="1" l="1"/>
  <c r="M13" i="1"/>
  <c r="M12" i="1"/>
  <c r="M10" i="1"/>
  <c r="H11" i="1"/>
  <c r="H12" i="1"/>
  <c r="H13" i="1"/>
  <c r="H10" i="1"/>
  <c r="N14" i="1" s="1"/>
</calcChain>
</file>

<file path=xl/sharedStrings.xml><?xml version="1.0" encoding="utf-8"?>
<sst xmlns="http://schemas.openxmlformats.org/spreadsheetml/2006/main" count="72" uniqueCount="44">
  <si>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</si>
  <si>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</si>
  <si>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</si>
  <si>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</si>
  <si>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</si>
  <si>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</si>
  <si>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</si>
  <si>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</si>
  <si>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</si>
  <si>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</si>
  <si>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</si>
  <si>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</si>
  <si>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</si>
  <si>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</si>
  <si>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</si>
  <si>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</si>
  <si>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</si>
  <si>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</si>
  <si>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</si>
  <si>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</si>
  <si>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13=8*9/10</t>
  </si>
  <si>
    <t xml:space="preserve">Начальная (максимальная) цена контракта </t>
  </si>
  <si>
    <t xml:space="preserve"> тыс. руб. </t>
  </si>
  <si>
    <t>11=             /10</t>
  </si>
  <si>
    <t>Минцис Д.А.</t>
  </si>
  <si>
    <t>Директор ГБОУ гимназия № 116 Приморского раона Санкт-Петербурга</t>
  </si>
  <si>
    <t>Специалист по закупкам</t>
  </si>
  <si>
    <r>
      <t xml:space="preserve">                      </t>
    </r>
    <r>
      <rPr>
        <b/>
        <sz val="11"/>
        <color theme="1"/>
        <rFont val="Calibri"/>
        <family val="2"/>
        <charset val="204"/>
        <scheme val="minor"/>
      </rPr>
      <t xml:space="preserve">  Силова И.И.</t>
    </r>
  </si>
  <si>
    <t>Жалюзи оконные
горизонтальные 104 * 246</t>
  </si>
  <si>
    <t>Жалюзи вертикальные
пластиковые 104 * 246</t>
  </si>
  <si>
    <t>Жалюзи вертикальные
пластиковые 351,4 * 198</t>
  </si>
  <si>
    <t>Жалюзи вертикальные
пластиковые 84 * 246</t>
  </si>
  <si>
    <t>Поставка жалюзи для обеспечения деятельности вновь вводимого объекта ГБОУ гимназия № 116 Приморского района Санкт-Петербурга</t>
  </si>
  <si>
    <t>&lt;ц&gt; -минимальная.  величина цены единицы прод-ции, руб.</t>
  </si>
  <si>
    <t>&lt;ц&gt; - минимальная. величина цены единицы прод-ции, руб.</t>
  </si>
  <si>
    <t xml:space="preserve">Поставка товаров для оснащения учреждения (светильники, зеркала, часы, сейф, вывеска) </t>
  </si>
  <si>
    <t xml:space="preserve">Вывеска декоративная </t>
  </si>
  <si>
    <t xml:space="preserve">Часы </t>
  </si>
  <si>
    <t xml:space="preserve">Светильник </t>
  </si>
  <si>
    <t>Сейф тип 1</t>
  </si>
  <si>
    <t>Картина тип 1</t>
  </si>
  <si>
    <t>Картина тип 2</t>
  </si>
  <si>
    <t>Сейф тип 2</t>
  </si>
  <si>
    <t xml:space="preserve">Диван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</si>
</sst>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[Red]0.00"/>
  </numFmts>
  <fonts count="14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9" fillId="0" borderId="0" xfId="0" applyFont="1"/>
    <xf numFmtId="0" fontId="10" fillId="0" borderId="2" xfId="0" applyFont="1" applyBorder="1"/>
    <xf numFmtId="0" fontId="5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vertical="center" wrapText="1"/>
    </xf>
    <xf numFmtId="0" fontId="5" fillId="0" borderId="25" xfId="0" applyFont="1" applyFill="1" applyBorder="1" applyAlignment="1">
      <alignment horizontal="center" vertical="top" wrapText="1"/>
    </xf>
    <xf numFmtId="0" fontId="8" fillId="0" borderId="26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right" vertical="center" wrapText="1"/>
    </xf>
    <xf numFmtId="4" fontId="5" fillId="2" borderId="27" xfId="0" applyNumberFormat="1" applyFont="1" applyFill="1" applyBorder="1" applyAlignment="1">
      <alignment horizontal="right" vertical="center" wrapText="1"/>
    </xf>
    <xf numFmtId="4" fontId="5" fillId="2" borderId="15" xfId="0" applyNumberFormat="1" applyFont="1" applyFill="1" applyBorder="1" applyAlignment="1">
      <alignment vertical="center" wrapText="1"/>
    </xf>
    <xf numFmtId="4" fontId="5" fillId="2" borderId="28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40" fontId="13" fillId="0" borderId="3" xfId="0" applyNumberFormat="1" applyFont="1" applyBorder="1" applyAlignment="1">
      <alignment vertical="center" wrapText="1"/>
    </xf>
    <xf numFmtId="40" fontId="13" fillId="0" borderId="28" xfId="0" applyNumberFormat="1" applyFont="1" applyBorder="1" applyAlignment="1">
      <alignment vertical="center" wrapText="1"/>
    </xf>
    <xf numFmtId="0" fontId="1" fillId="0" borderId="11" xfId="0" applyFont="1" applyBorder="1" applyAlignment="1">
      <alignment horizontal="right" vertical="center" wrapText="1"/>
    </xf>
    <xf numFmtId="164" fontId="4" fillId="0" borderId="0" xfId="0" applyNumberFormat="1" applyFont="1" applyAlignment="1">
      <alignment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126682</xdr:colOff>
      <xdr:row>7</xdr:row>
      <xdr:rowOff>152400</xdr:rowOff>
    </xdr:from>
    <xdr:to>
      <xdr:col>7</xdr:col>
      <xdr:colOff>752475</xdr:colOff>
      <xdr:row>7</xdr:row>
      <xdr:rowOff>752475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632132" y="1876425"/>
          <a:ext cx="625793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828038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28574</xdr:colOff>
      <xdr:row>7</xdr:row>
      <xdr:rowOff>513522</xdr:rowOff>
    </xdr:from>
    <xdr:to>
      <xdr:col>11</xdr:col>
      <xdr:colOff>772051</xdr:colOff>
      <xdr:row>7</xdr:row>
      <xdr:rowOff>828261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41878" y="1648239"/>
          <a:ext cx="743477" cy="3147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8</xdr:row>
      <xdr:rowOff>2262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353253</xdr:colOff>
      <xdr:row>8</xdr:row>
      <xdr:rowOff>9111</xdr:rowOff>
    </xdr:from>
    <xdr:to>
      <xdr:col>10</xdr:col>
      <xdr:colOff>667578</xdr:colOff>
      <xdr:row>8</xdr:row>
      <xdr:rowOff>409161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8122340" y="2071481"/>
          <a:ext cx="31432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13</xdr:row>
      <xdr:rowOff>38100</xdr:rowOff>
    </xdr:from>
    <xdr:to>
      <xdr:col>12</xdr:col>
      <xdr:colOff>962025</xdr:colOff>
      <xdr:row>13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126682</xdr:colOff>
      <xdr:row>7</xdr:row>
      <xdr:rowOff>152401</xdr:rowOff>
    </xdr:from>
    <xdr:to>
      <xdr:col>7</xdr:col>
      <xdr:colOff>752475</xdr:colOff>
      <xdr:row>7</xdr:row>
      <xdr:rowOff>769621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B3C437B-2182-4AB9-9187-1B72E7B27B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354002" y="1257301"/>
          <a:ext cx="625793" cy="617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784860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5048C57A-1599-46EE-A083-CB5CFA021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786110" y="1381125"/>
          <a:ext cx="942975" cy="508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28574</xdr:colOff>
      <xdr:row>7</xdr:row>
      <xdr:rowOff>513523</xdr:rowOff>
    </xdr:from>
    <xdr:to>
      <xdr:col>11</xdr:col>
      <xdr:colOff>772051</xdr:colOff>
      <xdr:row>7</xdr:row>
      <xdr:rowOff>899161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7089FE60-9703-436A-89CF-D56633CF1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61094" y="1618423"/>
          <a:ext cx="743477" cy="3856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8</xdr:row>
      <xdr:rowOff>15240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C2A95727-75AE-410D-9B3F-75C6B778C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660255" y="1714500"/>
          <a:ext cx="942975" cy="327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353253</xdr:colOff>
      <xdr:row>8</xdr:row>
      <xdr:rowOff>9111</xdr:rowOff>
    </xdr:from>
    <xdr:to>
      <xdr:col>10</xdr:col>
      <xdr:colOff>667578</xdr:colOff>
      <xdr:row>8</xdr:row>
      <xdr:rowOff>472440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AAE9D945-8FBA-4473-B8F5-4D6D8035E7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8118033" y="2036031"/>
          <a:ext cx="314325" cy="4633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419100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5228956B-4FC8-44CD-A2C6-43014331F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767060" y="584835"/>
          <a:ext cx="4762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17</xdr:row>
      <xdr:rowOff>38100</xdr:rowOff>
    </xdr:from>
    <xdr:to>
      <xdr:col>12</xdr:col>
      <xdr:colOff>962025</xdr:colOff>
      <xdr:row>17</xdr:row>
      <xdr:rowOff>312420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A3E16F0B-0690-4BDA-A535-825CEA53D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736455" y="4998720"/>
          <a:ext cx="819150" cy="274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2"/>
  <sheetViews>
    <sheetView zoomScale="115" zoomScaleNormal="115" workbookViewId="0">
      <selection activeCell="L19" sqref="L19"/>
    </sheetView>
  </sheetViews>
  <sheetFormatPr defaultRowHeight="15" x14ac:dyDescent="0.25"/>
  <cols>
    <col min="1" max="1" width="5.140625" customWidth="1"/>
    <col min="2" max="2" width="26.140625" customWidth="1"/>
    <col min="3" max="5" width="11.5703125" customWidth="1"/>
    <col min="6" max="7" width="11.5703125" hidden="1" customWidth="1"/>
    <col min="8" max="8" width="12.85546875" customWidth="1"/>
    <col min="10" max="10" width="12" customWidth="1"/>
    <col min="11" max="11" width="14.1406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39" t="s">
        <v>0</v>
      </c>
      <c r="M1" s="39"/>
      <c r="N1" s="39"/>
    </row>
    <row r="2" spans="1:14" x14ac:dyDescent="0.25">
      <c r="A2" s="40" t="s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3" spans="1:14" hidden="1" x14ac:dyDescent="0.25">
      <c r="A3" s="41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</row>
    <row r="4" spans="1:14" ht="15.75" hidden="1" x14ac:dyDescent="0.25">
      <c r="A4" s="42" t="s">
        <v>3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</row>
    <row r="5" spans="1:14" ht="15.75" hidden="1" x14ac:dyDescent="0.25">
      <c r="A5" s="42" t="s">
        <v>4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</row>
    <row r="6" spans="1:14" ht="25.15" customHeight="1" thickBot="1" x14ac:dyDescent="0.3">
      <c r="A6" s="1"/>
      <c r="B6" s="1"/>
      <c r="C6" s="1"/>
      <c r="D6" s="45" t="s">
        <v>32</v>
      </c>
      <c r="E6" s="45"/>
      <c r="F6" s="45"/>
      <c r="G6" s="45"/>
      <c r="H6" s="45"/>
      <c r="I6" s="45"/>
      <c r="J6" s="45"/>
      <c r="K6" s="45"/>
      <c r="L6" s="45"/>
      <c r="M6" s="1"/>
      <c r="N6" s="2"/>
    </row>
    <row r="7" spans="1:14" ht="43.5" customHeight="1" x14ac:dyDescent="0.25">
      <c r="A7" s="46" t="s">
        <v>5</v>
      </c>
      <c r="B7" s="48" t="s">
        <v>6</v>
      </c>
      <c r="C7" s="50" t="s">
        <v>7</v>
      </c>
      <c r="D7" s="51"/>
      <c r="E7" s="51"/>
      <c r="F7" s="51"/>
      <c r="G7" s="51"/>
      <c r="H7" s="52"/>
      <c r="I7" s="53" t="s">
        <v>8</v>
      </c>
      <c r="J7" s="55" t="s">
        <v>9</v>
      </c>
      <c r="K7" s="43" t="s">
        <v>10</v>
      </c>
      <c r="L7" s="43"/>
      <c r="M7" s="44"/>
      <c r="N7" s="22" t="s">
        <v>22</v>
      </c>
    </row>
    <row r="8" spans="1:14" ht="72.75" customHeight="1" thickBot="1" x14ac:dyDescent="0.3">
      <c r="A8" s="47"/>
      <c r="B8" s="49"/>
      <c r="C8" s="17" t="s">
        <v>11</v>
      </c>
      <c r="D8" s="7" t="s">
        <v>12</v>
      </c>
      <c r="E8" s="7" t="s">
        <v>13</v>
      </c>
      <c r="F8" s="7" t="s">
        <v>14</v>
      </c>
      <c r="G8" s="7" t="s">
        <v>15</v>
      </c>
      <c r="H8" s="18"/>
      <c r="I8" s="54"/>
      <c r="J8" s="56"/>
      <c r="K8" s="3" t="s">
        <v>34</v>
      </c>
      <c r="L8" s="4" t="s">
        <v>16</v>
      </c>
      <c r="M8" s="19" t="s">
        <v>17</v>
      </c>
      <c r="N8" s="23"/>
    </row>
    <row r="9" spans="1:14" ht="39" customHeight="1" thickBot="1" x14ac:dyDescent="0.3">
      <c r="A9" s="13">
        <v>1</v>
      </c>
      <c r="B9" s="16">
        <v>2</v>
      </c>
      <c r="C9" s="8">
        <v>3</v>
      </c>
      <c r="D9" s="9">
        <v>4</v>
      </c>
      <c r="E9" s="9">
        <v>5</v>
      </c>
      <c r="F9" s="9">
        <v>6</v>
      </c>
      <c r="G9" s="9">
        <v>7</v>
      </c>
      <c r="H9" s="11" t="s">
        <v>18</v>
      </c>
      <c r="I9" s="13">
        <v>9</v>
      </c>
      <c r="J9" s="12" t="s">
        <v>19</v>
      </c>
      <c r="K9" s="10" t="s">
        <v>23</v>
      </c>
      <c r="L9" s="10">
        <v>12</v>
      </c>
      <c r="M9" s="20">
        <v>13</v>
      </c>
      <c r="N9" s="13" t="s">
        <v>20</v>
      </c>
    </row>
    <row r="10" spans="1:14" ht="26.25" thickBot="1" x14ac:dyDescent="0.3">
      <c r="A10" s="14">
        <v>1</v>
      </c>
      <c r="B10" s="30" t="s">
        <v>29</v>
      </c>
      <c r="C10" s="30">
        <v>10505.1</v>
      </c>
      <c r="D10" s="30">
        <v>10004.49</v>
      </c>
      <c r="E10" s="30">
        <v>10704.8</v>
      </c>
      <c r="F10" s="25"/>
      <c r="G10" s="25"/>
      <c r="H10" s="30">
        <f>C10+D10+E10+F10+G10</f>
        <v>31214.39</v>
      </c>
      <c r="I10" s="26">
        <v>5</v>
      </c>
      <c r="J10" s="30">
        <f>COUNT(C10:G10)</f>
        <v>3</v>
      </c>
      <c r="K10" s="30">
        <v>10004.49</v>
      </c>
      <c r="L10" s="30">
        <f t="shared" ref="L10:L13" si="0">IFERROR(STDEV(C10:G10),0)</f>
        <v>360.76875285053893</v>
      </c>
      <c r="M10" s="30">
        <f>IFERROR(L10/K10,0)</f>
        <v>3.606068403792087E-2</v>
      </c>
      <c r="N10" s="30">
        <f>K10*I10</f>
        <v>50022.45</v>
      </c>
    </row>
    <row r="11" spans="1:14" ht="26.25" thickBot="1" x14ac:dyDescent="0.3">
      <c r="A11" s="15">
        <v>2</v>
      </c>
      <c r="B11" s="30" t="s">
        <v>30</v>
      </c>
      <c r="C11" s="31">
        <v>21921.01</v>
      </c>
      <c r="D11" s="30">
        <v>20877.16</v>
      </c>
      <c r="E11" s="30">
        <v>22338.5</v>
      </c>
      <c r="F11" s="25"/>
      <c r="G11" s="25"/>
      <c r="H11" s="30">
        <f t="shared" ref="H11:H13" si="1">C11+D11+E11+F11+G11</f>
        <v>65136.67</v>
      </c>
      <c r="I11" s="27">
        <v>1</v>
      </c>
      <c r="J11" s="30">
        <f t="shared" ref="J11:J13" si="2">COUNT(C11:G11)</f>
        <v>3</v>
      </c>
      <c r="K11" s="30">
        <v>20877.16</v>
      </c>
      <c r="L11" s="30">
        <f t="shared" si="0"/>
        <v>752.71013878739075</v>
      </c>
      <c r="M11" s="30">
        <f t="shared" ref="M11:M13" si="3">IFERROR(L11/K11,0)</f>
        <v>3.6054240078027412E-2</v>
      </c>
      <c r="N11" s="30">
        <f t="shared" ref="N11:N13" si="4">K11*I11</f>
        <v>20877.16</v>
      </c>
    </row>
    <row r="12" spans="1:14" ht="26.25" thickBot="1" x14ac:dyDescent="0.3">
      <c r="A12" s="15">
        <v>3</v>
      </c>
      <c r="B12" s="30" t="s">
        <v>31</v>
      </c>
      <c r="C12" s="31">
        <v>10160.5</v>
      </c>
      <c r="D12" s="30">
        <v>9676.7000000000007</v>
      </c>
      <c r="E12" s="30">
        <v>10354.1</v>
      </c>
      <c r="F12" s="25"/>
      <c r="G12" s="25"/>
      <c r="H12" s="30">
        <f t="shared" si="1"/>
        <v>30191.300000000003</v>
      </c>
      <c r="I12" s="28">
        <v>3</v>
      </c>
      <c r="J12" s="30">
        <f t="shared" si="2"/>
        <v>3</v>
      </c>
      <c r="K12" s="30">
        <v>9676.7000000000007</v>
      </c>
      <c r="L12" s="30">
        <f t="shared" si="0"/>
        <v>348.90642489546269</v>
      </c>
      <c r="M12" s="30">
        <f t="shared" si="3"/>
        <v>3.6056344094108801E-2</v>
      </c>
      <c r="N12" s="30">
        <f t="shared" si="4"/>
        <v>29030.100000000002</v>
      </c>
    </row>
    <row r="13" spans="1:14" ht="26.25" thickBot="1" x14ac:dyDescent="0.3">
      <c r="A13" s="15">
        <v>4</v>
      </c>
      <c r="B13" s="30" t="s">
        <v>28</v>
      </c>
      <c r="C13" s="31">
        <v>7489.5</v>
      </c>
      <c r="D13" s="30">
        <v>7132.89</v>
      </c>
      <c r="E13" s="30">
        <v>7632.2</v>
      </c>
      <c r="F13" s="25"/>
      <c r="G13" s="25"/>
      <c r="H13" s="30">
        <f t="shared" si="1"/>
        <v>22254.59</v>
      </c>
      <c r="I13" s="29">
        <v>16</v>
      </c>
      <c r="J13" s="30">
        <f t="shared" si="2"/>
        <v>3</v>
      </c>
      <c r="K13" s="30">
        <v>7132.89</v>
      </c>
      <c r="L13" s="30">
        <f t="shared" si="0"/>
        <v>257.17842645395666</v>
      </c>
      <c r="M13" s="30">
        <f t="shared" si="3"/>
        <v>3.6055291256973911E-2</v>
      </c>
      <c r="N13" s="30">
        <f t="shared" si="4"/>
        <v>114126.24</v>
      </c>
    </row>
    <row r="14" spans="1:14" ht="27" customHeight="1" thickBot="1" x14ac:dyDescent="0.3">
      <c r="A14" s="37" t="s">
        <v>21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21"/>
      <c r="N14" s="24">
        <f>SUM(N10:N13)</f>
        <v>214055.95</v>
      </c>
    </row>
    <row r="15" spans="1:1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2"/>
      <c r="L15" s="1"/>
      <c r="M15" s="1"/>
      <c r="N15" s="2"/>
    </row>
    <row r="16" spans="1:14" x14ac:dyDescent="0.25">
      <c r="A16" s="1"/>
      <c r="B16" s="1"/>
      <c r="C16" s="1"/>
      <c r="D16" s="1"/>
      <c r="E16" s="33"/>
      <c r="F16" s="1"/>
      <c r="G16" s="1"/>
      <c r="H16" s="1"/>
      <c r="I16" s="1"/>
      <c r="J16" s="1"/>
      <c r="K16" s="2"/>
      <c r="L16" s="1"/>
      <c r="M16" s="1"/>
      <c r="N16" s="2"/>
    </row>
    <row r="17" spans="1:14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2"/>
      <c r="L17" s="1"/>
      <c r="M17" s="1"/>
      <c r="N17" s="2"/>
    </row>
    <row r="18" spans="1:1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2"/>
      <c r="L18" s="1"/>
      <c r="M18" s="1"/>
      <c r="N18" s="2"/>
    </row>
    <row r="19" spans="1:14" ht="36" customHeight="1" x14ac:dyDescent="0.25">
      <c r="A19" s="5"/>
      <c r="B19" s="34" t="s">
        <v>25</v>
      </c>
      <c r="C19" s="34"/>
      <c r="D19" s="34"/>
      <c r="E19" s="6"/>
      <c r="F19" s="6"/>
      <c r="G19" s="6"/>
      <c r="H19" s="35" t="s">
        <v>24</v>
      </c>
      <c r="I19" s="36"/>
      <c r="J19" s="36"/>
      <c r="K19" s="36"/>
      <c r="L19" s="5"/>
    </row>
    <row r="20" spans="1:14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2" spans="1:14" x14ac:dyDescent="0.25">
      <c r="B22" s="34" t="s">
        <v>26</v>
      </c>
      <c r="C22" s="34"/>
      <c r="D22" s="34"/>
      <c r="E22" s="35" t="s">
        <v>27</v>
      </c>
      <c r="F22" s="36"/>
      <c r="G22" s="36"/>
      <c r="H22" s="36"/>
      <c r="I22" s="35"/>
      <c r="J22" s="36"/>
      <c r="K22" s="36"/>
    </row>
  </sheetData>
  <autoFilter ref="A9:N14" xr:uid="{00000000-0009-0000-0000-000000000000}"/>
  <mergeCells count="18">
    <mergeCell ref="K7:M7"/>
    <mergeCell ref="D6:L6"/>
    <mergeCell ref="H19:K19"/>
    <mergeCell ref="A7:A8"/>
    <mergeCell ref="B7:B8"/>
    <mergeCell ref="C7:H7"/>
    <mergeCell ref="I7:I8"/>
    <mergeCell ref="J7:J8"/>
    <mergeCell ref="L1:N1"/>
    <mergeCell ref="A2:N2"/>
    <mergeCell ref="A3:N3"/>
    <mergeCell ref="A4:N4"/>
    <mergeCell ref="A5:N5"/>
    <mergeCell ref="B22:D22"/>
    <mergeCell ref="E22:H22"/>
    <mergeCell ref="I22:K22"/>
    <mergeCell ref="B19:D19"/>
    <mergeCell ref="A14:L1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2" fitToHeight="1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D4EA7-9971-4C37-8B77-91FE9656D87C}">
  <sheetPr>
    <pageSetUpPr fitToPage="1"/>
  </sheetPr>
  <dimension ref="A1:N26"/>
  <sheetViews>
    <sheetView tabSelected="1" workbookViewId="0">
      <selection activeCell="H23" sqref="H23:K23"/>
    </sheetView>
  </sheetViews>
  <sheetFormatPr defaultRowHeight="15" x14ac:dyDescent="0.25"/>
  <cols>
    <col min="1" max="1" width="5.140625" customWidth="1"/>
    <col min="2" max="2" width="31.28515625" customWidth="1"/>
    <col min="3" max="5" width="11.5703125" customWidth="1"/>
    <col min="6" max="6" width="0.140625" customWidth="1"/>
    <col min="7" max="7" width="8.7109375" hidden="1" customWidth="1"/>
    <col min="8" max="8" width="16.140625" customWidth="1"/>
    <col min="10" max="10" width="12" customWidth="1"/>
    <col min="11" max="11" width="14.1406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39" t="s">
        <v>0</v>
      </c>
      <c r="M1" s="39"/>
      <c r="N1" s="39"/>
    </row>
    <row r="2" spans="1:14" x14ac:dyDescent="0.25">
      <c r="A2" s="40" t="s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</row>
    <row r="3" spans="1:14" hidden="1" x14ac:dyDescent="0.25">
      <c r="A3" s="41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</row>
    <row r="4" spans="1:14" ht="15.75" hidden="1" x14ac:dyDescent="0.25">
      <c r="A4" s="42" t="s">
        <v>3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</row>
    <row r="5" spans="1:14" ht="15.75" hidden="1" x14ac:dyDescent="0.25">
      <c r="A5" s="42" t="s">
        <v>4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</row>
    <row r="6" spans="1:14" ht="39.6" customHeight="1" thickBot="1" x14ac:dyDescent="0.3">
      <c r="A6" s="1"/>
      <c r="B6" s="1"/>
      <c r="C6" s="1"/>
      <c r="D6" s="45" t="s">
        <v>35</v>
      </c>
      <c r="E6" s="45"/>
      <c r="F6" s="45"/>
      <c r="G6" s="45"/>
      <c r="H6" s="45"/>
      <c r="I6" s="45"/>
      <c r="J6" s="45"/>
      <c r="K6" s="45"/>
      <c r="L6" s="45"/>
      <c r="M6" s="1"/>
      <c r="N6" s="2"/>
    </row>
    <row r="7" spans="1:14" ht="43.5" customHeight="1" x14ac:dyDescent="0.25">
      <c r="A7" s="46" t="s">
        <v>5</v>
      </c>
      <c r="B7" s="48" t="s">
        <v>6</v>
      </c>
      <c r="C7" s="50" t="s">
        <v>7</v>
      </c>
      <c r="D7" s="51"/>
      <c r="E7" s="51"/>
      <c r="F7" s="51"/>
      <c r="G7" s="51"/>
      <c r="H7" s="52"/>
      <c r="I7" s="53" t="s">
        <v>8</v>
      </c>
      <c r="J7" s="55" t="s">
        <v>9</v>
      </c>
      <c r="K7" s="43" t="s">
        <v>10</v>
      </c>
      <c r="L7" s="43"/>
      <c r="M7" s="44"/>
      <c r="N7" s="22" t="s">
        <v>22</v>
      </c>
    </row>
    <row r="8" spans="1:14" ht="72.75" customHeight="1" thickBot="1" x14ac:dyDescent="0.3">
      <c r="A8" s="47"/>
      <c r="B8" s="49"/>
      <c r="C8" s="17" t="s">
        <v>11</v>
      </c>
      <c r="D8" s="7" t="s">
        <v>12</v>
      </c>
      <c r="E8" s="7" t="s">
        <v>13</v>
      </c>
      <c r="F8" s="7" t="s">
        <v>14</v>
      </c>
      <c r="G8" s="7" t="s">
        <v>15</v>
      </c>
      <c r="H8" s="18"/>
      <c r="I8" s="54"/>
      <c r="J8" s="56"/>
      <c r="K8" s="3" t="s">
        <v>33</v>
      </c>
      <c r="L8" s="4" t="s">
        <v>16</v>
      </c>
      <c r="M8" s="19" t="s">
        <v>17</v>
      </c>
      <c r="N8" s="23"/>
    </row>
    <row r="9" spans="1:14" ht="39" customHeight="1" thickBot="1" x14ac:dyDescent="0.3">
      <c r="A9" s="13">
        <v>1</v>
      </c>
      <c r="B9" s="16">
        <v>2</v>
      </c>
      <c r="C9" s="8">
        <v>3</v>
      </c>
      <c r="D9" s="9">
        <v>4</v>
      </c>
      <c r="E9" s="9">
        <v>5</v>
      </c>
      <c r="F9" s="9">
        <v>6</v>
      </c>
      <c r="G9" s="9">
        <v>7</v>
      </c>
      <c r="H9" s="11" t="s">
        <v>18</v>
      </c>
      <c r="I9" s="13">
        <v>9</v>
      </c>
      <c r="J9" s="12" t="s">
        <v>19</v>
      </c>
      <c r="K9" s="10" t="s">
        <v>23</v>
      </c>
      <c r="L9" s="10">
        <v>12</v>
      </c>
      <c r="M9" s="20">
        <v>13</v>
      </c>
      <c r="N9" s="13" t="s">
        <v>20</v>
      </c>
    </row>
    <row r="10" spans="1:14" ht="15.75" thickBot="1" x14ac:dyDescent="0.3">
      <c r="A10" s="14">
        <v>1</v>
      </c>
      <c r="B10" s="30" t="s">
        <v>36</v>
      </c>
      <c r="C10" s="30">
        <v>64600</v>
      </c>
      <c r="D10" s="30">
        <v>65892</v>
      </c>
      <c r="E10" s="30">
        <v>66538</v>
      </c>
      <c r="F10" s="25"/>
      <c r="G10" s="25"/>
      <c r="H10" s="30">
        <f>C10+D10+E10+F10+G10</f>
        <v>197030</v>
      </c>
      <c r="I10" s="30">
        <v>1</v>
      </c>
      <c r="J10" s="30">
        <f>COUNT(C10:G10)</f>
        <v>3</v>
      </c>
      <c r="K10" s="30">
        <v>64600</v>
      </c>
      <c r="L10" s="30">
        <f t="shared" ref="L10:L17" si="0">IFERROR(STDEV(C10:G10),0)</f>
        <v>986.78129964715754</v>
      </c>
      <c r="M10" s="30">
        <f>IFERROR(L10/K10,0)</f>
        <v>1.5275252316519466E-2</v>
      </c>
      <c r="N10" s="30">
        <f>I10*K10</f>
        <v>64600</v>
      </c>
    </row>
    <row r="11" spans="1:14" ht="15.75" thickBot="1" x14ac:dyDescent="0.3">
      <c r="A11" s="15">
        <v>2</v>
      </c>
      <c r="B11" s="30" t="s">
        <v>38</v>
      </c>
      <c r="C11" s="31">
        <v>8500</v>
      </c>
      <c r="D11" s="30">
        <v>8585</v>
      </c>
      <c r="E11" s="30">
        <v>9010</v>
      </c>
      <c r="F11" s="25"/>
      <c r="G11" s="25"/>
      <c r="H11" s="30">
        <f t="shared" ref="H11:H17" si="1">C11+D11+E11+F11+G11</f>
        <v>26095</v>
      </c>
      <c r="I11" s="30">
        <v>18</v>
      </c>
      <c r="J11" s="30">
        <f t="shared" ref="J11:J17" si="2">COUNT(C11:G11)</f>
        <v>3</v>
      </c>
      <c r="K11" s="30">
        <v>8500</v>
      </c>
      <c r="L11" s="30">
        <f t="shared" si="0"/>
        <v>273.23677156146704</v>
      </c>
      <c r="M11" s="30">
        <f t="shared" ref="M11:M17" si="3">IFERROR(L11/K11,0)</f>
        <v>3.2145502536643181E-2</v>
      </c>
      <c r="N11" s="30">
        <f t="shared" ref="N11:N17" si="4">I11*K11</f>
        <v>153000</v>
      </c>
    </row>
    <row r="12" spans="1:14" ht="15.75" thickBot="1" x14ac:dyDescent="0.3">
      <c r="A12" s="15">
        <v>3</v>
      </c>
      <c r="B12" s="30" t="s">
        <v>39</v>
      </c>
      <c r="C12" s="31">
        <v>35000</v>
      </c>
      <c r="D12" s="30">
        <v>36050</v>
      </c>
      <c r="E12" s="30">
        <v>36750</v>
      </c>
      <c r="F12" s="25"/>
      <c r="G12" s="25"/>
      <c r="H12" s="30">
        <f t="shared" si="1"/>
        <v>107800</v>
      </c>
      <c r="I12" s="30">
        <v>1</v>
      </c>
      <c r="J12" s="30">
        <f t="shared" si="2"/>
        <v>3</v>
      </c>
      <c r="K12" s="30">
        <v>35000</v>
      </c>
      <c r="L12" s="30">
        <f t="shared" si="0"/>
        <v>880.81401744825416</v>
      </c>
      <c r="M12" s="30">
        <f t="shared" si="3"/>
        <v>2.5166114784235832E-2</v>
      </c>
      <c r="N12" s="30">
        <f t="shared" si="4"/>
        <v>35000</v>
      </c>
    </row>
    <row r="13" spans="1:14" ht="15.75" thickBot="1" x14ac:dyDescent="0.3">
      <c r="A13" s="14">
        <v>4</v>
      </c>
      <c r="B13" s="30" t="s">
        <v>40</v>
      </c>
      <c r="C13" s="31">
        <v>37700</v>
      </c>
      <c r="D13" s="30">
        <v>39208</v>
      </c>
      <c r="E13" s="30">
        <v>40339</v>
      </c>
      <c r="F13" s="25"/>
      <c r="G13" s="25"/>
      <c r="H13" s="30">
        <f t="shared" si="1"/>
        <v>117247</v>
      </c>
      <c r="I13" s="30">
        <v>1</v>
      </c>
      <c r="J13" s="30">
        <f t="shared" si="2"/>
        <v>3</v>
      </c>
      <c r="K13" s="30">
        <v>37700</v>
      </c>
      <c r="L13" s="30">
        <f t="shared" si="0"/>
        <v>1323.980488275161</v>
      </c>
      <c r="M13" s="30">
        <f t="shared" si="3"/>
        <v>3.5118845842842465E-2</v>
      </c>
      <c r="N13" s="30">
        <f t="shared" si="4"/>
        <v>37700</v>
      </c>
    </row>
    <row r="14" spans="1:14" ht="15.75" thickBot="1" x14ac:dyDescent="0.3">
      <c r="A14" s="15">
        <v>5</v>
      </c>
      <c r="B14" s="30" t="s">
        <v>37</v>
      </c>
      <c r="C14" s="31">
        <v>5050</v>
      </c>
      <c r="D14" s="30">
        <v>5151</v>
      </c>
      <c r="E14" s="30">
        <v>5201.5</v>
      </c>
      <c r="F14" s="25"/>
      <c r="G14" s="25"/>
      <c r="H14" s="30">
        <f t="shared" si="1"/>
        <v>15402.5</v>
      </c>
      <c r="I14" s="30">
        <v>2</v>
      </c>
      <c r="J14" s="30">
        <f t="shared" si="2"/>
        <v>3</v>
      </c>
      <c r="K14" s="30">
        <v>5050</v>
      </c>
      <c r="L14" s="30">
        <f t="shared" si="0"/>
        <v>77.140024198423305</v>
      </c>
      <c r="M14" s="30">
        <f t="shared" si="3"/>
        <v>1.5275252316519466E-2</v>
      </c>
      <c r="N14" s="30">
        <f t="shared" si="4"/>
        <v>10100</v>
      </c>
    </row>
    <row r="15" spans="1:14" ht="15.75" thickBot="1" x14ac:dyDescent="0.3">
      <c r="A15" s="15">
        <v>6</v>
      </c>
      <c r="B15" s="30" t="s">
        <v>41</v>
      </c>
      <c r="C15" s="31">
        <v>12100</v>
      </c>
      <c r="D15" s="30">
        <v>12221</v>
      </c>
      <c r="E15" s="30">
        <v>12826</v>
      </c>
      <c r="F15" s="25"/>
      <c r="G15" s="25"/>
      <c r="H15" s="30">
        <f t="shared" si="1"/>
        <v>37147</v>
      </c>
      <c r="I15" s="30">
        <v>1</v>
      </c>
      <c r="J15" s="30">
        <f t="shared" si="2"/>
        <v>3</v>
      </c>
      <c r="K15" s="30">
        <v>12100</v>
      </c>
      <c r="L15" s="30">
        <f t="shared" si="0"/>
        <v>388.96058069338255</v>
      </c>
      <c r="M15" s="30">
        <f t="shared" si="3"/>
        <v>3.2145502536643188E-2</v>
      </c>
      <c r="N15" s="30">
        <f t="shared" si="4"/>
        <v>12100</v>
      </c>
    </row>
    <row r="16" spans="1:14" ht="15.75" thickBot="1" x14ac:dyDescent="0.3">
      <c r="A16" s="14">
        <v>7</v>
      </c>
      <c r="B16" s="30" t="s">
        <v>42</v>
      </c>
      <c r="C16" s="31">
        <v>49000</v>
      </c>
      <c r="D16" s="30">
        <v>50470</v>
      </c>
      <c r="E16" s="30">
        <v>51450</v>
      </c>
      <c r="F16" s="25"/>
      <c r="G16" s="25"/>
      <c r="H16" s="30">
        <f t="shared" si="1"/>
        <v>150920</v>
      </c>
      <c r="I16" s="30">
        <v>2</v>
      </c>
      <c r="J16" s="30">
        <f t="shared" si="2"/>
        <v>3</v>
      </c>
      <c r="K16" s="30">
        <v>49000</v>
      </c>
      <c r="L16" s="30">
        <f t="shared" si="0"/>
        <v>1233.1396244275559</v>
      </c>
      <c r="M16" s="30">
        <f t="shared" si="3"/>
        <v>2.5166114784235836E-2</v>
      </c>
      <c r="N16" s="30">
        <f t="shared" si="4"/>
        <v>98000</v>
      </c>
    </row>
    <row r="17" spans="1:14" ht="15.75" thickBot="1" x14ac:dyDescent="0.3">
      <c r="A17" s="15">
        <v>8</v>
      </c>
      <c r="B17" s="30" t="s">
        <v>43</v>
      </c>
      <c r="C17" s="31">
        <v>36900</v>
      </c>
      <c r="D17" s="30">
        <v>38376</v>
      </c>
      <c r="E17" s="30">
        <v>39483</v>
      </c>
      <c r="F17" s="25"/>
      <c r="G17" s="25"/>
      <c r="H17" s="30">
        <f t="shared" si="1"/>
        <v>114759</v>
      </c>
      <c r="I17" s="30">
        <v>5</v>
      </c>
      <c r="J17" s="30">
        <f t="shared" si="2"/>
        <v>3</v>
      </c>
      <c r="K17" s="30">
        <v>36900</v>
      </c>
      <c r="L17" s="30">
        <f t="shared" si="0"/>
        <v>1295.885411600887</v>
      </c>
      <c r="M17" s="30">
        <f t="shared" si="3"/>
        <v>3.5118845842842465E-2</v>
      </c>
      <c r="N17" s="30">
        <f t="shared" si="4"/>
        <v>184500</v>
      </c>
    </row>
    <row r="18" spans="1:14" ht="27" customHeight="1" thickBot="1" x14ac:dyDescent="0.3">
      <c r="A18" s="37" t="s">
        <v>21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2"/>
      <c r="N18" s="24">
        <f>SUM(N10:N17)</f>
        <v>595000</v>
      </c>
    </row>
    <row r="19" spans="1:14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2"/>
      <c r="L19" s="1"/>
      <c r="M19" s="1"/>
      <c r="N19" s="2"/>
    </row>
    <row r="20" spans="1:14" x14ac:dyDescent="0.25">
      <c r="A20" s="1"/>
      <c r="B20" s="1"/>
      <c r="C20" s="1"/>
      <c r="D20" s="1"/>
      <c r="E20" s="33"/>
      <c r="F20" s="1"/>
      <c r="G20" s="1"/>
      <c r="H20" s="1"/>
      <c r="I20" s="1"/>
      <c r="J20" s="1"/>
      <c r="K20" s="2"/>
      <c r="L20" s="1"/>
      <c r="M20" s="1"/>
      <c r="N20" s="2"/>
    </row>
    <row r="21" spans="1:14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2"/>
      <c r="L21" s="1"/>
      <c r="M21" s="1"/>
      <c r="N21" s="2"/>
    </row>
    <row r="22" spans="1:14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2"/>
      <c r="L22" s="1"/>
      <c r="M22" s="1"/>
      <c r="N22" s="2"/>
    </row>
    <row r="23" spans="1:14" ht="36" customHeight="1" x14ac:dyDescent="0.25">
      <c r="A23" s="5"/>
      <c r="B23" s="34" t="s">
        <v>25</v>
      </c>
      <c r="C23" s="34"/>
      <c r="D23" s="34"/>
      <c r="E23" s="6"/>
      <c r="F23" s="6"/>
      <c r="G23" s="6"/>
      <c r="H23" s="35" t="s">
        <v>24</v>
      </c>
      <c r="I23" s="36"/>
      <c r="J23" s="36"/>
      <c r="K23" s="36"/>
      <c r="L23" s="5"/>
    </row>
    <row r="24" spans="1:14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  <row r="26" spans="1:14" x14ac:dyDescent="0.25">
      <c r="B26" s="34" t="s">
        <v>26</v>
      </c>
      <c r="C26" s="34"/>
      <c r="D26" s="34"/>
      <c r="E26" s="35" t="s">
        <v>27</v>
      </c>
      <c r="F26" s="36"/>
      <c r="G26" s="36"/>
      <c r="H26" s="36"/>
      <c r="I26" s="35"/>
      <c r="J26" s="36"/>
      <c r="K26" s="36"/>
    </row>
  </sheetData>
  <mergeCells count="18">
    <mergeCell ref="K7:M7"/>
    <mergeCell ref="L1:N1"/>
    <mergeCell ref="A2:N2"/>
    <mergeCell ref="A3:N3"/>
    <mergeCell ref="A4:N4"/>
    <mergeCell ref="A5:N5"/>
    <mergeCell ref="D6:L6"/>
    <mergeCell ref="A7:A8"/>
    <mergeCell ref="B7:B8"/>
    <mergeCell ref="C7:H7"/>
    <mergeCell ref="I7:I8"/>
    <mergeCell ref="J7:J8"/>
    <mergeCell ref="A18:L18"/>
    <mergeCell ref="B23:D23"/>
    <mergeCell ref="H23:K23"/>
    <mergeCell ref="B26:D26"/>
    <mergeCell ref="E26:H26"/>
    <mergeCell ref="I26:K26"/>
  </mergeCells>
  <pageMargins left="0.7" right="0.7" top="0.75" bottom="0.75" header="0.3" footer="0.3"/>
  <pageSetup paperSize="9" scale="78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2026-07-16T12:21:31Z</dcterms:modified>
</cp:coreProperties>
</file>