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Files\Экономисты\Ширанкова\2026\Документы на закупку _Поставка СИЗ_\"/>
    </mc:Choice>
  </mc:AlternateContent>
  <bookViews>
    <workbookView xWindow="0" yWindow="0" windowWidth="24750" windowHeight="12330"/>
  </bookViews>
  <sheets>
    <sheet name="Прилож.1 - п.3.7.1" sheetId="9" r:id="rId1"/>
  </sheets>
  <definedNames>
    <definedName name="_xlnm._FilterDatabase" localSheetId="0" hidden="1">'Прилож.1 - п.3.7.1'!$A$8:$M$36</definedName>
    <definedName name="OLE_LINK1" localSheetId="0">'Прилож.1 - п.3.7.1'!#REF!</definedName>
    <definedName name="_xlnm.Print_Area" localSheetId="0">'Прилож.1 - п.3.7.1'!$A$1:$N$38</definedName>
  </definedNames>
  <calcPr calcId="162913" fullPrecision="0"/>
</workbook>
</file>

<file path=xl/calcChain.xml><?xml version="1.0" encoding="utf-8"?>
<calcChain xmlns="http://schemas.openxmlformats.org/spreadsheetml/2006/main">
  <c r="M35" i="9" l="1"/>
  <c r="M34" i="9"/>
  <c r="M33" i="9"/>
  <c r="M32" i="9"/>
  <c r="M31" i="9"/>
  <c r="M29" i="9"/>
  <c r="M28" i="9"/>
  <c r="M26" i="9"/>
  <c r="M25" i="9"/>
  <c r="M24" i="9"/>
  <c r="M23" i="9"/>
  <c r="M22" i="9"/>
  <c r="M21" i="9"/>
  <c r="M20" i="9"/>
  <c r="M18" i="9"/>
  <c r="M17" i="9"/>
  <c r="M16" i="9"/>
  <c r="M15" i="9"/>
  <c r="M14" i="9"/>
  <c r="M13" i="9"/>
  <c r="M12" i="9"/>
  <c r="M11" i="9"/>
  <c r="M10" i="9"/>
  <c r="M9" i="9"/>
  <c r="M19" i="9"/>
  <c r="N9" i="9"/>
  <c r="J31" i="9"/>
  <c r="N31" i="9"/>
  <c r="L9" i="9" l="1"/>
  <c r="K11" i="9"/>
  <c r="K10" i="9"/>
  <c r="K9" i="9"/>
  <c r="K12" i="9"/>
  <c r="K13" i="9"/>
  <c r="K14" i="9"/>
  <c r="K15" i="9"/>
  <c r="M30" i="9" l="1"/>
  <c r="M27" i="9"/>
  <c r="J10" i="9"/>
  <c r="J9" i="9"/>
  <c r="N10" i="9" l="1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2" i="9"/>
  <c r="N33" i="9"/>
  <c r="N34" i="9"/>
  <c r="K16" i="9"/>
  <c r="K17" i="9"/>
  <c r="K18" i="9"/>
  <c r="K19" i="9"/>
  <c r="K20" i="9"/>
  <c r="L20" i="9" s="1"/>
  <c r="K21" i="9"/>
  <c r="K22" i="9"/>
  <c r="K23" i="9"/>
  <c r="K24" i="9"/>
  <c r="K25" i="9"/>
  <c r="K26" i="9"/>
  <c r="K27" i="9"/>
  <c r="K28" i="9"/>
  <c r="K29" i="9"/>
  <c r="K30" i="9"/>
  <c r="K31" i="9"/>
  <c r="K32" i="9"/>
  <c r="L32" i="9" s="1"/>
  <c r="K33" i="9"/>
  <c r="K34" i="9"/>
  <c r="J11" i="9"/>
  <c r="J12" i="9"/>
  <c r="J13" i="9"/>
  <c r="J14" i="9"/>
  <c r="L14" i="9" s="1"/>
  <c r="J15" i="9"/>
  <c r="J16" i="9"/>
  <c r="J17" i="9"/>
  <c r="J18" i="9"/>
  <c r="J19" i="9"/>
  <c r="J20" i="9"/>
  <c r="J21" i="9"/>
  <c r="J22" i="9"/>
  <c r="J23" i="9"/>
  <c r="J24" i="9"/>
  <c r="J25" i="9"/>
  <c r="J26" i="9"/>
  <c r="L26" i="9" s="1"/>
  <c r="J27" i="9"/>
  <c r="J28" i="9"/>
  <c r="J29" i="9"/>
  <c r="J30" i="9"/>
  <c r="J32" i="9"/>
  <c r="J33" i="9"/>
  <c r="J34" i="9"/>
  <c r="N36" i="9" l="1"/>
  <c r="L15" i="9"/>
  <c r="L24" i="9"/>
  <c r="L34" i="9"/>
  <c r="L22" i="9"/>
  <c r="L10" i="9"/>
  <c r="L27" i="9"/>
  <c r="L23" i="9"/>
  <c r="L11" i="9"/>
  <c r="L33" i="9"/>
  <c r="L21" i="9"/>
  <c r="L31" i="9"/>
  <c r="L19" i="9"/>
  <c r="L29" i="9"/>
  <c r="L17" i="9"/>
  <c r="L30" i="9"/>
  <c r="L18" i="9"/>
  <c r="L28" i="9"/>
  <c r="L16" i="9"/>
  <c r="L25" i="9"/>
  <c r="L13" i="9"/>
  <c r="L12" i="9"/>
  <c r="N35" i="9"/>
  <c r="K35" i="9"/>
  <c r="J35" i="9"/>
  <c r="L35" i="9" l="1"/>
</calcChain>
</file>

<file path=xl/sharedStrings.xml><?xml version="1.0" encoding="utf-8"?>
<sst xmlns="http://schemas.openxmlformats.org/spreadsheetml/2006/main" count="79" uniqueCount="51">
  <si>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</si>
  <si>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</si>
  <si>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</si>
  <si>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</si>
  <si>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 xml:space="preserve">Начальная (максимальная) цена контракта </t>
  </si>
  <si>
    <t>V - коэф-нт вариации</t>
  </si>
  <si>
    <t xml:space="preserve">Обоснование цены контракта (договора) заключаемого у единственного поставщика </t>
  </si>
  <si>
    <t>Единица измерения</t>
  </si>
  <si>
    <t>Минимальное ценовое предложение, руб.</t>
  </si>
  <si>
    <t>Заказчиком были направлены 5 запросов о предоставлении ценовой информации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</si>
  <si>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исполнителей,  а также была использована ценовая информация от исполнителей,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(договора) использовать минимальное ценовое предложение. </t>
  </si>
  <si>
    <t>v - кол-во (объем) закупаемого товара , шт.</t>
  </si>
  <si>
    <t>Номер источника ценовой информации (ИЦИ №i) и цена единицы товара, представленная i-тым ИЦИ (Цi), руб.</t>
  </si>
  <si>
    <t>ИЦИ №1 Вх.№1 от 25.05.2026 - АХР</t>
  </si>
  <si>
    <t>ИЦИ №4 Средняя цена Реестр товаров</t>
  </si>
  <si>
    <t>ИЦИ №2 Вх.№2 от 04.06.2026 - АХР</t>
  </si>
  <si>
    <t>ИЦИ №3 Вх.№3 от 04.06.2026 - АХР</t>
  </si>
  <si>
    <t>Перчатки трикотажные для защиты от внешних воздействий</t>
  </si>
  <si>
    <t>Шапка зимняя</t>
  </si>
  <si>
    <t>Обувь зимняя с верхом из кожи тип 1</t>
  </si>
  <si>
    <t>Обувь зимняя с верхом из кожи тип 2</t>
  </si>
  <si>
    <t xml:space="preserve">Очки защитные </t>
  </si>
  <si>
    <t xml:space="preserve">Одежда специальная для защиты от общих производственных загрязнений и механических воздействий </t>
  </si>
  <si>
    <t>Одежда специальная для защиты от воды</t>
  </si>
  <si>
    <t>Одежда специальная повышенной видимости</t>
  </si>
  <si>
    <t xml:space="preserve">Каскетка защитная </t>
  </si>
  <si>
    <t>Одежда специальная для защиты от общих производственных загрязнений и механических воздействий 1</t>
  </si>
  <si>
    <t>Одежда специальная для защиты от общих производственных загрязнений и механических воздействий 2</t>
  </si>
  <si>
    <t>Одежда специальная для защиты от общих производственных загрязнений и механических воздействий 3</t>
  </si>
  <si>
    <t>Одежда специальная для защиты от общих производственных загрязнений и механических воздействий 4</t>
  </si>
  <si>
    <t>Одежда специальная для защиты от общих производственных загрязнений и механических воздействий 5</t>
  </si>
  <si>
    <t>Одежда специальная для защиты от общих производственных загрязнений и механических воздействий 6</t>
  </si>
  <si>
    <t>Одежда специальная для защиты от общих производственных загрязнений и механических воздействий 7</t>
  </si>
  <si>
    <t>Одежда специальная для защиты от общих производственных загрязнений и механических воздействий 8</t>
  </si>
  <si>
    <t>Одежда специальная для защиты от общих производственных загрязнений и механических воздействий 9</t>
  </si>
  <si>
    <t xml:space="preserve">Наименование товара </t>
  </si>
  <si>
    <t>Обувь специальная кожаная для защиты от механических воздействий 1</t>
  </si>
  <si>
    <t>Обувь специальная кожаная для защиты от механических воздействий 2</t>
  </si>
  <si>
    <t>Обувь специальная кожаная для защиты от механических воздействий 3</t>
  </si>
  <si>
    <t>Головные уборы 1</t>
  </si>
  <si>
    <t>Головные уборы 2</t>
  </si>
  <si>
    <t>Одежда специальная для защиты от пониженных температур 1</t>
  </si>
  <si>
    <t>Одежда специальная для защиты от пониженных температур 2</t>
  </si>
  <si>
    <t>Одежда специальная для защиты от пониженных температур 3</t>
  </si>
  <si>
    <t>Одежда специальная для защиты от пониженных температур 4</t>
  </si>
  <si>
    <t>-</t>
  </si>
  <si>
    <t>пар</t>
  </si>
  <si>
    <t>шт</t>
  </si>
  <si>
    <t>Составил: Делопроизводитель отдела кадрового и правового обеспечения                                                                      Шохина Е.С.</t>
  </si>
  <si>
    <t xml:space="preserve">Итого цена , руб. </t>
  </si>
  <si>
    <t>ИЦИ №5 Предельная цена Распоряжение КГЗ Санкт-Петербурга от 31.05.2018 N 100-р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</si>
</sst>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164" fontId="1" fillId="0" borderId="0" xfId="0" applyNumberFormat="1" applyFont="1"/>
    <xf numFmtId="4" fontId="3" fillId="0" borderId="0" xfId="0" applyNumberFormat="1" applyFont="1"/>
    <xf numFmtId="0" fontId="3" fillId="0" borderId="0" xfId="0" applyFont="1" applyAlignment="1">
      <alignment horizontal="left"/>
    </xf>
    <xf numFmtId="2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2" fontId="9" fillId="0" borderId="1" xfId="1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4" fillId="3" borderId="0" xfId="0" applyFont="1" applyFill="1" applyAlignment="1">
      <alignment horizontal="justify" vertical="center" wrapText="1"/>
    </xf>
    <xf numFmtId="0" fontId="4" fillId="3" borderId="0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205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674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78581</xdr:colOff>
      <xdr:row>6</xdr:row>
      <xdr:rowOff>509588</xdr:rowOff>
    </xdr:from>
    <xdr:to>
      <xdr:col>11</xdr:col>
      <xdr:colOff>716756</xdr:colOff>
      <xdr:row>6</xdr:row>
      <xdr:rowOff>839932</xdr:rowOff>
    </xdr:to>
    <xdr:pic>
      <xdr:nvPicPr>
        <xdr:cNvPr id="2057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62800" y="3378994"/>
          <a:ext cx="638175" cy="330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44"/>
  <sheetViews>
    <sheetView tabSelected="1" zoomScale="80" zoomScaleNormal="80" workbookViewId="0">
      <selection activeCell="K9" sqref="K9"/>
    </sheetView>
  </sheetViews>
  <sheetFormatPr defaultRowHeight="12.75" x14ac:dyDescent="0.2"/>
  <cols>
    <col min="1" max="1" width="5" style="2" customWidth="1"/>
    <col min="2" max="2" width="34.42578125" style="2" customWidth="1"/>
    <col min="3" max="3" width="10.7109375" style="2" customWidth="1"/>
    <col min="4" max="4" width="12" style="8" customWidth="1"/>
    <col min="5" max="5" width="11.140625" style="8" customWidth="1"/>
    <col min="6" max="6" width="11.42578125" style="2" customWidth="1"/>
    <col min="7" max="7" width="15" style="2" customWidth="1"/>
    <col min="8" max="8" width="13.140625" style="2" customWidth="1"/>
    <col min="9" max="9" width="8.42578125" style="2" customWidth="1"/>
    <col min="10" max="10" width="11" style="2" customWidth="1"/>
    <col min="11" max="11" width="13.140625" style="2" customWidth="1"/>
    <col min="12" max="12" width="11.28515625" style="2" customWidth="1"/>
    <col min="13" max="13" width="13.28515625" style="2" customWidth="1"/>
    <col min="14" max="14" width="19.28515625" style="2" customWidth="1"/>
    <col min="15" max="16384" width="9.140625" style="2"/>
  </cols>
  <sheetData>
    <row r="1" spans="1:14" x14ac:dyDescent="0.2">
      <c r="D1" s="2"/>
      <c r="E1" s="2"/>
      <c r="I1" s="3"/>
      <c r="J1" s="3"/>
    </row>
    <row r="2" spans="1:14" ht="33" customHeight="1" x14ac:dyDescent="0.2">
      <c r="A2" s="29" t="s">
        <v>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60" customHeight="1" x14ac:dyDescent="0.2">
      <c r="A3" s="26" t="s">
        <v>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ht="64.5" customHeight="1" x14ac:dyDescent="0.2">
      <c r="A4" s="27" t="s">
        <v>10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6" spans="1:14" ht="69.75" customHeight="1" x14ac:dyDescent="0.2">
      <c r="A6" s="31" t="s">
        <v>0</v>
      </c>
      <c r="B6" s="32" t="s">
        <v>35</v>
      </c>
      <c r="C6" s="28" t="s">
        <v>7</v>
      </c>
      <c r="D6" s="35" t="s">
        <v>12</v>
      </c>
      <c r="E6" s="36"/>
      <c r="F6" s="36"/>
      <c r="G6" s="37"/>
      <c r="H6" s="38"/>
      <c r="I6" s="32" t="s">
        <v>11</v>
      </c>
      <c r="J6" s="30" t="s">
        <v>2</v>
      </c>
      <c r="K6" s="30"/>
      <c r="L6" s="30"/>
      <c r="M6" s="33" t="s">
        <v>8</v>
      </c>
      <c r="N6" s="34" t="s">
        <v>49</v>
      </c>
    </row>
    <row r="7" spans="1:14" ht="114" customHeight="1" x14ac:dyDescent="0.2">
      <c r="A7" s="31"/>
      <c r="B7" s="32"/>
      <c r="C7" s="28"/>
      <c r="D7" s="4" t="s">
        <v>13</v>
      </c>
      <c r="E7" s="20" t="s">
        <v>15</v>
      </c>
      <c r="F7" s="20" t="s">
        <v>16</v>
      </c>
      <c r="G7" s="20" t="s">
        <v>14</v>
      </c>
      <c r="H7" s="20" t="s">
        <v>50</v>
      </c>
      <c r="I7" s="32"/>
      <c r="J7" s="5" t="s">
        <v>3</v>
      </c>
      <c r="K7" s="6" t="s">
        <v>1</v>
      </c>
      <c r="L7" s="6" t="s">
        <v>5</v>
      </c>
      <c r="M7" s="33"/>
      <c r="N7" s="34"/>
    </row>
    <row r="8" spans="1:14" ht="13.5" x14ac:dyDescent="0.2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/>
      <c r="H8" s="7"/>
      <c r="I8" s="7">
        <v>7</v>
      </c>
      <c r="J8" s="7">
        <v>8</v>
      </c>
      <c r="K8" s="7">
        <v>9</v>
      </c>
      <c r="L8" s="7">
        <v>10</v>
      </c>
      <c r="M8" s="7">
        <v>11</v>
      </c>
      <c r="N8" s="7">
        <v>12</v>
      </c>
    </row>
    <row r="9" spans="1:14" ht="38.25" customHeight="1" x14ac:dyDescent="0.2">
      <c r="A9" s="19">
        <v>1</v>
      </c>
      <c r="B9" s="21" t="s">
        <v>26</v>
      </c>
      <c r="C9" s="18" t="s">
        <v>47</v>
      </c>
      <c r="D9" s="22">
        <v>1490</v>
      </c>
      <c r="E9" s="22">
        <v>1500</v>
      </c>
      <c r="F9" s="24">
        <v>1500</v>
      </c>
      <c r="G9" s="24">
        <v>1505.85</v>
      </c>
      <c r="H9" s="17"/>
      <c r="I9" s="23">
        <v>2</v>
      </c>
      <c r="J9" s="9">
        <f>AVERAGE(D9:H9)</f>
        <v>1498.96</v>
      </c>
      <c r="K9" s="9">
        <f>STDEV(D9:H9)</f>
        <v>6.58</v>
      </c>
      <c r="L9" s="10">
        <f>K9/J9</f>
        <v>4.4000000000000003E-3</v>
      </c>
      <c r="M9" s="11">
        <f t="shared" ref="M9:M26" si="0">MIN(D9:H9)</f>
        <v>1490</v>
      </c>
      <c r="N9" s="11">
        <f>M9*I9</f>
        <v>2980</v>
      </c>
    </row>
    <row r="10" spans="1:14" ht="42.75" customHeight="1" x14ac:dyDescent="0.2">
      <c r="A10" s="19">
        <v>2</v>
      </c>
      <c r="B10" s="21" t="s">
        <v>27</v>
      </c>
      <c r="C10" s="18" t="s">
        <v>47</v>
      </c>
      <c r="D10" s="22">
        <v>1490</v>
      </c>
      <c r="E10" s="22">
        <v>1500</v>
      </c>
      <c r="F10" s="24">
        <v>1500</v>
      </c>
      <c r="G10" s="24">
        <v>1505.85</v>
      </c>
      <c r="H10" s="17"/>
      <c r="I10" s="23">
        <v>2</v>
      </c>
      <c r="J10" s="9">
        <f>AVERAGE(D10:H10)</f>
        <v>1498.96</v>
      </c>
      <c r="K10" s="9">
        <f>STDEV(D10:H10)</f>
        <v>6.58</v>
      </c>
      <c r="L10" s="10">
        <f t="shared" ref="L10:L35" si="1">K10/J10</f>
        <v>4.4000000000000003E-3</v>
      </c>
      <c r="M10" s="11">
        <f t="shared" si="0"/>
        <v>1490</v>
      </c>
      <c r="N10" s="11">
        <f t="shared" ref="N10:N35" si="2">M10*I10</f>
        <v>2980</v>
      </c>
    </row>
    <row r="11" spans="1:14" ht="39.75" customHeight="1" x14ac:dyDescent="0.2">
      <c r="A11" s="19">
        <v>3</v>
      </c>
      <c r="B11" s="21" t="s">
        <v>28</v>
      </c>
      <c r="C11" s="18" t="s">
        <v>47</v>
      </c>
      <c r="D11" s="22">
        <v>1490</v>
      </c>
      <c r="E11" s="22">
        <v>1500</v>
      </c>
      <c r="F11" s="24">
        <v>1500</v>
      </c>
      <c r="G11" s="24">
        <v>1505.85</v>
      </c>
      <c r="H11" s="17"/>
      <c r="I11" s="23">
        <v>1</v>
      </c>
      <c r="J11" s="9">
        <f>AVERAGE(D11:F11)</f>
        <v>1496.67</v>
      </c>
      <c r="K11" s="9">
        <f>STDEV(D11:H11)</f>
        <v>6.58</v>
      </c>
      <c r="L11" s="10">
        <f t="shared" si="1"/>
        <v>4.4000000000000003E-3</v>
      </c>
      <c r="M11" s="11">
        <f t="shared" si="0"/>
        <v>1490</v>
      </c>
      <c r="N11" s="11">
        <f t="shared" si="2"/>
        <v>1490</v>
      </c>
    </row>
    <row r="12" spans="1:14" ht="42.75" customHeight="1" x14ac:dyDescent="0.2">
      <c r="A12" s="19">
        <v>4</v>
      </c>
      <c r="B12" s="21" t="s">
        <v>29</v>
      </c>
      <c r="C12" s="18" t="s">
        <v>47</v>
      </c>
      <c r="D12" s="22">
        <v>1490</v>
      </c>
      <c r="E12" s="22">
        <v>1500</v>
      </c>
      <c r="F12" s="24">
        <v>1500</v>
      </c>
      <c r="G12" s="24">
        <v>1505.85</v>
      </c>
      <c r="H12" s="17"/>
      <c r="I12" s="23">
        <v>1</v>
      </c>
      <c r="J12" s="9">
        <f t="shared" ref="J12:J34" si="3">AVERAGE(D12:F12)</f>
        <v>1496.67</v>
      </c>
      <c r="K12" s="9">
        <f>STDEV(D12:F12)</f>
        <v>5.77</v>
      </c>
      <c r="L12" s="10">
        <f t="shared" si="1"/>
        <v>3.8999999999999998E-3</v>
      </c>
      <c r="M12" s="11">
        <f t="shared" si="0"/>
        <v>1490</v>
      </c>
      <c r="N12" s="11">
        <f t="shared" si="2"/>
        <v>1490</v>
      </c>
    </row>
    <row r="13" spans="1:14" ht="42" customHeight="1" x14ac:dyDescent="0.2">
      <c r="A13" s="19">
        <v>5</v>
      </c>
      <c r="B13" s="21" t="s">
        <v>30</v>
      </c>
      <c r="C13" s="18" t="s">
        <v>47</v>
      </c>
      <c r="D13" s="22">
        <v>1490</v>
      </c>
      <c r="E13" s="22">
        <v>1500</v>
      </c>
      <c r="F13" s="24">
        <v>1500</v>
      </c>
      <c r="G13" s="24">
        <v>1505.85</v>
      </c>
      <c r="H13" s="17"/>
      <c r="I13" s="23">
        <v>1</v>
      </c>
      <c r="J13" s="9">
        <f t="shared" si="3"/>
        <v>1496.67</v>
      </c>
      <c r="K13" s="9">
        <f>STDEV(D13:F13)</f>
        <v>5.77</v>
      </c>
      <c r="L13" s="10">
        <f t="shared" si="1"/>
        <v>3.8999999999999998E-3</v>
      </c>
      <c r="M13" s="11">
        <f t="shared" si="0"/>
        <v>1490</v>
      </c>
      <c r="N13" s="11">
        <f t="shared" si="2"/>
        <v>1490</v>
      </c>
    </row>
    <row r="14" spans="1:14" ht="39" customHeight="1" x14ac:dyDescent="0.2">
      <c r="A14" s="19">
        <v>6</v>
      </c>
      <c r="B14" s="21" t="s">
        <v>31</v>
      </c>
      <c r="C14" s="18" t="s">
        <v>47</v>
      </c>
      <c r="D14" s="22">
        <v>1490</v>
      </c>
      <c r="E14" s="22">
        <v>1500</v>
      </c>
      <c r="F14" s="24">
        <v>1500</v>
      </c>
      <c r="G14" s="24">
        <v>1505.85</v>
      </c>
      <c r="H14" s="17"/>
      <c r="I14" s="23">
        <v>1</v>
      </c>
      <c r="J14" s="9">
        <f t="shared" si="3"/>
        <v>1496.67</v>
      </c>
      <c r="K14" s="9">
        <f>STDEV(D14:F14)</f>
        <v>5.77</v>
      </c>
      <c r="L14" s="10">
        <f t="shared" si="1"/>
        <v>3.8999999999999998E-3</v>
      </c>
      <c r="M14" s="11">
        <f t="shared" si="0"/>
        <v>1490</v>
      </c>
      <c r="N14" s="11">
        <f t="shared" si="2"/>
        <v>1490</v>
      </c>
    </row>
    <row r="15" spans="1:14" ht="38.25" customHeight="1" x14ac:dyDescent="0.2">
      <c r="A15" s="19">
        <v>7</v>
      </c>
      <c r="B15" s="21" t="s">
        <v>32</v>
      </c>
      <c r="C15" s="18" t="s">
        <v>47</v>
      </c>
      <c r="D15" s="22">
        <v>1490</v>
      </c>
      <c r="E15" s="22">
        <v>1500</v>
      </c>
      <c r="F15" s="24">
        <v>1500</v>
      </c>
      <c r="G15" s="24">
        <v>1505.85</v>
      </c>
      <c r="H15" s="17"/>
      <c r="I15" s="23">
        <v>1</v>
      </c>
      <c r="J15" s="9">
        <f t="shared" si="3"/>
        <v>1496.67</v>
      </c>
      <c r="K15" s="9">
        <f>STDEV(D15:F15)</f>
        <v>5.77</v>
      </c>
      <c r="L15" s="10">
        <f t="shared" si="1"/>
        <v>3.8999999999999998E-3</v>
      </c>
      <c r="M15" s="11">
        <f t="shared" si="0"/>
        <v>1490</v>
      </c>
      <c r="N15" s="11">
        <f t="shared" si="2"/>
        <v>1490</v>
      </c>
    </row>
    <row r="16" spans="1:14" ht="39" customHeight="1" x14ac:dyDescent="0.2">
      <c r="A16" s="19">
        <v>8</v>
      </c>
      <c r="B16" s="21" t="s">
        <v>33</v>
      </c>
      <c r="C16" s="18" t="s">
        <v>47</v>
      </c>
      <c r="D16" s="22">
        <v>1490</v>
      </c>
      <c r="E16" s="22">
        <v>1500</v>
      </c>
      <c r="F16" s="24">
        <v>1500</v>
      </c>
      <c r="G16" s="24">
        <v>1505.85</v>
      </c>
      <c r="H16" s="17"/>
      <c r="I16" s="23">
        <v>1</v>
      </c>
      <c r="J16" s="9">
        <f t="shared" si="3"/>
        <v>1496.67</v>
      </c>
      <c r="K16" s="9">
        <f t="shared" ref="K16:K34" si="4">STDEV(D16:F16)</f>
        <v>5.77</v>
      </c>
      <c r="L16" s="10">
        <f t="shared" si="1"/>
        <v>3.8999999999999998E-3</v>
      </c>
      <c r="M16" s="11">
        <f t="shared" si="0"/>
        <v>1490</v>
      </c>
      <c r="N16" s="11">
        <f t="shared" si="2"/>
        <v>1490</v>
      </c>
    </row>
    <row r="17" spans="1:14" ht="39.75" customHeight="1" x14ac:dyDescent="0.2">
      <c r="A17" s="19">
        <v>9</v>
      </c>
      <c r="B17" s="21" t="s">
        <v>34</v>
      </c>
      <c r="C17" s="18" t="s">
        <v>47</v>
      </c>
      <c r="D17" s="22">
        <v>3500</v>
      </c>
      <c r="E17" s="22">
        <v>2500</v>
      </c>
      <c r="F17" s="24">
        <v>3000</v>
      </c>
      <c r="G17" s="24" t="s">
        <v>45</v>
      </c>
      <c r="H17" s="17"/>
      <c r="I17" s="23">
        <v>1</v>
      </c>
      <c r="J17" s="9">
        <f t="shared" si="3"/>
        <v>3000</v>
      </c>
      <c r="K17" s="9">
        <f t="shared" si="4"/>
        <v>500</v>
      </c>
      <c r="L17" s="10">
        <f t="shared" si="1"/>
        <v>0.16669999999999999</v>
      </c>
      <c r="M17" s="11">
        <f t="shared" si="0"/>
        <v>2500</v>
      </c>
      <c r="N17" s="11">
        <f t="shared" si="2"/>
        <v>2500</v>
      </c>
    </row>
    <row r="18" spans="1:14" ht="37.5" customHeight="1" x14ac:dyDescent="0.2">
      <c r="A18" s="19">
        <v>10</v>
      </c>
      <c r="B18" s="21" t="s">
        <v>36</v>
      </c>
      <c r="C18" s="18" t="s">
        <v>46</v>
      </c>
      <c r="D18" s="22">
        <v>2300</v>
      </c>
      <c r="E18" s="22">
        <v>2300</v>
      </c>
      <c r="F18" s="24">
        <v>2290</v>
      </c>
      <c r="G18" s="24">
        <v>2319.48</v>
      </c>
      <c r="H18" s="17"/>
      <c r="I18" s="23">
        <v>5</v>
      </c>
      <c r="J18" s="9">
        <f t="shared" si="3"/>
        <v>2296.67</v>
      </c>
      <c r="K18" s="9">
        <f t="shared" si="4"/>
        <v>5.77</v>
      </c>
      <c r="L18" s="10">
        <f t="shared" si="1"/>
        <v>2.5000000000000001E-3</v>
      </c>
      <c r="M18" s="11">
        <f t="shared" si="0"/>
        <v>2290</v>
      </c>
      <c r="N18" s="11">
        <f t="shared" si="2"/>
        <v>11450</v>
      </c>
    </row>
    <row r="19" spans="1:14" ht="40.5" customHeight="1" x14ac:dyDescent="0.2">
      <c r="A19" s="19">
        <v>11</v>
      </c>
      <c r="B19" s="21" t="s">
        <v>37</v>
      </c>
      <c r="C19" s="18" t="s">
        <v>46</v>
      </c>
      <c r="D19" s="22">
        <v>2300</v>
      </c>
      <c r="E19" s="22">
        <v>2300</v>
      </c>
      <c r="F19" s="24">
        <v>2290</v>
      </c>
      <c r="G19" s="24">
        <v>2319.48</v>
      </c>
      <c r="H19" s="17"/>
      <c r="I19" s="23">
        <v>5</v>
      </c>
      <c r="J19" s="9">
        <f t="shared" si="3"/>
        <v>2296.67</v>
      </c>
      <c r="K19" s="9">
        <f t="shared" si="4"/>
        <v>5.77</v>
      </c>
      <c r="L19" s="10">
        <f t="shared" si="1"/>
        <v>2.5000000000000001E-3</v>
      </c>
      <c r="M19" s="11">
        <f t="shared" si="0"/>
        <v>2290</v>
      </c>
      <c r="N19" s="11">
        <f t="shared" si="2"/>
        <v>11450</v>
      </c>
    </row>
    <row r="20" spans="1:14" ht="40.5" customHeight="1" x14ac:dyDescent="0.2">
      <c r="A20" s="19">
        <v>12</v>
      </c>
      <c r="B20" s="21" t="s">
        <v>38</v>
      </c>
      <c r="C20" s="18" t="s">
        <v>46</v>
      </c>
      <c r="D20" s="22">
        <v>2500</v>
      </c>
      <c r="E20" s="22">
        <v>2500</v>
      </c>
      <c r="F20" s="24">
        <v>2490</v>
      </c>
      <c r="G20" s="24">
        <v>2520.33</v>
      </c>
      <c r="H20" s="17"/>
      <c r="I20" s="23">
        <v>1</v>
      </c>
      <c r="J20" s="9">
        <f t="shared" si="3"/>
        <v>2496.67</v>
      </c>
      <c r="K20" s="9">
        <f t="shared" si="4"/>
        <v>5.77</v>
      </c>
      <c r="L20" s="10">
        <f t="shared" si="1"/>
        <v>2.3E-3</v>
      </c>
      <c r="M20" s="11">
        <f t="shared" si="0"/>
        <v>2490</v>
      </c>
      <c r="N20" s="11">
        <f t="shared" si="2"/>
        <v>2490</v>
      </c>
    </row>
    <row r="21" spans="1:14" ht="36" customHeight="1" x14ac:dyDescent="0.2">
      <c r="A21" s="19">
        <v>13</v>
      </c>
      <c r="B21" s="21" t="s">
        <v>17</v>
      </c>
      <c r="C21" s="18" t="s">
        <v>46</v>
      </c>
      <c r="D21" s="22">
        <v>28</v>
      </c>
      <c r="E21" s="22">
        <v>30</v>
      </c>
      <c r="F21" s="24">
        <v>26</v>
      </c>
      <c r="G21" s="24" t="s">
        <v>45</v>
      </c>
      <c r="H21" s="17"/>
      <c r="I21" s="23">
        <v>132</v>
      </c>
      <c r="J21" s="9">
        <f t="shared" si="3"/>
        <v>28</v>
      </c>
      <c r="K21" s="9">
        <f t="shared" si="4"/>
        <v>2</v>
      </c>
      <c r="L21" s="10">
        <f t="shared" si="1"/>
        <v>7.1400000000000005E-2</v>
      </c>
      <c r="M21" s="11">
        <f t="shared" si="0"/>
        <v>26</v>
      </c>
      <c r="N21" s="11">
        <f t="shared" si="2"/>
        <v>3432</v>
      </c>
    </row>
    <row r="22" spans="1:14" ht="26.25" customHeight="1" x14ac:dyDescent="0.2">
      <c r="A22" s="19">
        <v>14</v>
      </c>
      <c r="B22" s="21" t="s">
        <v>39</v>
      </c>
      <c r="C22" s="18" t="s">
        <v>47</v>
      </c>
      <c r="D22" s="22">
        <v>800</v>
      </c>
      <c r="E22" s="22">
        <v>950</v>
      </c>
      <c r="F22" s="24">
        <v>850</v>
      </c>
      <c r="G22" s="24" t="s">
        <v>45</v>
      </c>
      <c r="H22" s="17"/>
      <c r="I22" s="23">
        <v>10</v>
      </c>
      <c r="J22" s="9">
        <f t="shared" si="3"/>
        <v>866.67</v>
      </c>
      <c r="K22" s="9">
        <f t="shared" si="4"/>
        <v>76.38</v>
      </c>
      <c r="L22" s="10">
        <f t="shared" si="1"/>
        <v>8.8099999999999998E-2</v>
      </c>
      <c r="M22" s="11">
        <f t="shared" si="0"/>
        <v>800</v>
      </c>
      <c r="N22" s="11">
        <f t="shared" si="2"/>
        <v>8000</v>
      </c>
    </row>
    <row r="23" spans="1:14" ht="24.75" customHeight="1" x14ac:dyDescent="0.2">
      <c r="A23" s="19">
        <v>15</v>
      </c>
      <c r="B23" s="21" t="s">
        <v>40</v>
      </c>
      <c r="C23" s="18" t="s">
        <v>47</v>
      </c>
      <c r="D23" s="22">
        <v>500</v>
      </c>
      <c r="E23" s="22">
        <v>500</v>
      </c>
      <c r="F23" s="24">
        <v>500</v>
      </c>
      <c r="G23" s="24">
        <v>511.67</v>
      </c>
      <c r="H23" s="17"/>
      <c r="I23" s="23">
        <v>1</v>
      </c>
      <c r="J23" s="9">
        <f t="shared" si="3"/>
        <v>500</v>
      </c>
      <c r="K23" s="9">
        <f t="shared" si="4"/>
        <v>0</v>
      </c>
      <c r="L23" s="10">
        <f t="shared" si="1"/>
        <v>0</v>
      </c>
      <c r="M23" s="11">
        <f t="shared" si="0"/>
        <v>500</v>
      </c>
      <c r="N23" s="11">
        <f t="shared" si="2"/>
        <v>500</v>
      </c>
    </row>
    <row r="24" spans="1:14" ht="24" customHeight="1" x14ac:dyDescent="0.2">
      <c r="A24" s="19">
        <v>16</v>
      </c>
      <c r="B24" s="21" t="s">
        <v>18</v>
      </c>
      <c r="C24" s="18" t="s">
        <v>47</v>
      </c>
      <c r="D24" s="22">
        <v>500</v>
      </c>
      <c r="E24" s="22">
        <v>650</v>
      </c>
      <c r="F24" s="24">
        <v>600</v>
      </c>
      <c r="G24" s="24">
        <v>672.46</v>
      </c>
      <c r="H24" s="17"/>
      <c r="I24" s="23">
        <v>2</v>
      </c>
      <c r="J24" s="9">
        <f t="shared" si="3"/>
        <v>583.33000000000004</v>
      </c>
      <c r="K24" s="9">
        <f t="shared" si="4"/>
        <v>76.38</v>
      </c>
      <c r="L24" s="10">
        <f t="shared" si="1"/>
        <v>0.13089999999999999</v>
      </c>
      <c r="M24" s="11">
        <f t="shared" si="0"/>
        <v>500</v>
      </c>
      <c r="N24" s="11">
        <f t="shared" si="2"/>
        <v>1000</v>
      </c>
    </row>
    <row r="25" spans="1:14" ht="22.5" customHeight="1" x14ac:dyDescent="0.2">
      <c r="A25" s="19">
        <v>17</v>
      </c>
      <c r="B25" s="21" t="s">
        <v>19</v>
      </c>
      <c r="C25" s="18" t="s">
        <v>46</v>
      </c>
      <c r="D25" s="22">
        <v>1900</v>
      </c>
      <c r="E25" s="22">
        <v>2150</v>
      </c>
      <c r="F25" s="24">
        <v>2100</v>
      </c>
      <c r="G25" s="24">
        <v>2193.0500000000002</v>
      </c>
      <c r="H25" s="17"/>
      <c r="I25" s="23">
        <v>1</v>
      </c>
      <c r="J25" s="9">
        <f t="shared" si="3"/>
        <v>2050</v>
      </c>
      <c r="K25" s="9">
        <f t="shared" si="4"/>
        <v>132.29</v>
      </c>
      <c r="L25" s="10">
        <f t="shared" si="1"/>
        <v>6.4500000000000002E-2</v>
      </c>
      <c r="M25" s="11">
        <f t="shared" si="0"/>
        <v>1900</v>
      </c>
      <c r="N25" s="11">
        <f t="shared" si="2"/>
        <v>1900</v>
      </c>
    </row>
    <row r="26" spans="1:14" ht="24.75" customHeight="1" x14ac:dyDescent="0.2">
      <c r="A26" s="19">
        <v>18</v>
      </c>
      <c r="B26" s="21" t="s">
        <v>20</v>
      </c>
      <c r="C26" s="18" t="s">
        <v>46</v>
      </c>
      <c r="D26" s="22">
        <v>1900</v>
      </c>
      <c r="E26" s="22">
        <v>2150</v>
      </c>
      <c r="F26" s="24">
        <v>2100</v>
      </c>
      <c r="G26" s="24">
        <v>2193.0500000000002</v>
      </c>
      <c r="H26" s="17"/>
      <c r="I26" s="23">
        <v>1</v>
      </c>
      <c r="J26" s="9">
        <f t="shared" si="3"/>
        <v>2050</v>
      </c>
      <c r="K26" s="9">
        <f t="shared" si="4"/>
        <v>132.29</v>
      </c>
      <c r="L26" s="10">
        <f t="shared" si="1"/>
        <v>6.4500000000000002E-2</v>
      </c>
      <c r="M26" s="11">
        <f t="shared" si="0"/>
        <v>1900</v>
      </c>
      <c r="N26" s="11">
        <f t="shared" si="2"/>
        <v>1900</v>
      </c>
    </row>
    <row r="27" spans="1:14" ht="26.25" customHeight="1" x14ac:dyDescent="0.2">
      <c r="A27" s="19">
        <v>19</v>
      </c>
      <c r="B27" s="21" t="s">
        <v>41</v>
      </c>
      <c r="C27" s="18" t="s">
        <v>47</v>
      </c>
      <c r="D27" s="22">
        <v>1800</v>
      </c>
      <c r="E27" s="22">
        <v>1800</v>
      </c>
      <c r="F27" s="24">
        <v>1750</v>
      </c>
      <c r="G27" s="24">
        <v>1838.33</v>
      </c>
      <c r="H27" s="17"/>
      <c r="I27" s="23">
        <v>1</v>
      </c>
      <c r="J27" s="9">
        <f t="shared" si="3"/>
        <v>1783.33</v>
      </c>
      <c r="K27" s="9">
        <f t="shared" si="4"/>
        <v>28.87</v>
      </c>
      <c r="L27" s="10">
        <f t="shared" si="1"/>
        <v>1.6199999999999999E-2</v>
      </c>
      <c r="M27" s="11">
        <f t="shared" ref="M27:M30" si="5">MIN(D27:H27)</f>
        <v>1750</v>
      </c>
      <c r="N27" s="11">
        <f t="shared" si="2"/>
        <v>1750</v>
      </c>
    </row>
    <row r="28" spans="1:14" ht="28.5" customHeight="1" x14ac:dyDescent="0.2">
      <c r="A28" s="19">
        <v>20</v>
      </c>
      <c r="B28" s="21" t="s">
        <v>42</v>
      </c>
      <c r="C28" s="18" t="s">
        <v>47</v>
      </c>
      <c r="D28" s="22">
        <v>1800</v>
      </c>
      <c r="E28" s="22">
        <v>1800</v>
      </c>
      <c r="F28" s="24">
        <v>1750</v>
      </c>
      <c r="G28" s="24">
        <v>1838.33</v>
      </c>
      <c r="H28" s="17"/>
      <c r="I28" s="23">
        <v>1</v>
      </c>
      <c r="J28" s="9">
        <f t="shared" si="3"/>
        <v>1783.33</v>
      </c>
      <c r="K28" s="9">
        <f t="shared" si="4"/>
        <v>28.87</v>
      </c>
      <c r="L28" s="10">
        <f t="shared" si="1"/>
        <v>1.6199999999999999E-2</v>
      </c>
      <c r="M28" s="11">
        <f>MIN(D28:H28)</f>
        <v>1750</v>
      </c>
      <c r="N28" s="11">
        <f t="shared" si="2"/>
        <v>1750</v>
      </c>
    </row>
    <row r="29" spans="1:14" ht="27" customHeight="1" x14ac:dyDescent="0.2">
      <c r="A29" s="19">
        <v>21</v>
      </c>
      <c r="B29" s="21" t="s">
        <v>43</v>
      </c>
      <c r="C29" s="18" t="s">
        <v>47</v>
      </c>
      <c r="D29" s="22">
        <v>2800</v>
      </c>
      <c r="E29" s="22">
        <v>2800</v>
      </c>
      <c r="F29" s="24">
        <v>2750</v>
      </c>
      <c r="G29" s="24">
        <v>2867.24</v>
      </c>
      <c r="H29" s="17"/>
      <c r="I29" s="23">
        <v>1</v>
      </c>
      <c r="J29" s="9">
        <f t="shared" si="3"/>
        <v>2783.33</v>
      </c>
      <c r="K29" s="9">
        <f t="shared" si="4"/>
        <v>28.87</v>
      </c>
      <c r="L29" s="10">
        <f t="shared" si="1"/>
        <v>1.04E-2</v>
      </c>
      <c r="M29" s="11">
        <f>MIN(D29:H29)</f>
        <v>2750</v>
      </c>
      <c r="N29" s="11">
        <f t="shared" si="2"/>
        <v>2750</v>
      </c>
    </row>
    <row r="30" spans="1:14" ht="30" customHeight="1" x14ac:dyDescent="0.2">
      <c r="A30" s="19">
        <v>22</v>
      </c>
      <c r="B30" s="21" t="s">
        <v>44</v>
      </c>
      <c r="C30" s="18" t="s">
        <v>47</v>
      </c>
      <c r="D30" s="22">
        <v>2800</v>
      </c>
      <c r="E30" s="22">
        <v>2800</v>
      </c>
      <c r="F30" s="24">
        <v>2750</v>
      </c>
      <c r="G30" s="24">
        <v>2867.24</v>
      </c>
      <c r="H30" s="17"/>
      <c r="I30" s="23">
        <v>1</v>
      </c>
      <c r="J30" s="9">
        <f t="shared" si="3"/>
        <v>2783.33</v>
      </c>
      <c r="K30" s="9">
        <f t="shared" si="4"/>
        <v>28.87</v>
      </c>
      <c r="L30" s="10">
        <f t="shared" si="1"/>
        <v>1.04E-2</v>
      </c>
      <c r="M30" s="11">
        <f t="shared" si="5"/>
        <v>2750</v>
      </c>
      <c r="N30" s="11">
        <f t="shared" si="2"/>
        <v>2750</v>
      </c>
    </row>
    <row r="31" spans="1:14" ht="25.5" customHeight="1" x14ac:dyDescent="0.2">
      <c r="A31" s="19">
        <v>23</v>
      </c>
      <c r="B31" s="21" t="s">
        <v>21</v>
      </c>
      <c r="C31" s="18" t="s">
        <v>47</v>
      </c>
      <c r="D31" s="22">
        <v>300</v>
      </c>
      <c r="E31" s="22">
        <v>300</v>
      </c>
      <c r="F31" s="24">
        <v>300</v>
      </c>
      <c r="G31" s="24" t="s">
        <v>45</v>
      </c>
      <c r="H31" s="17">
        <v>177.11</v>
      </c>
      <c r="I31" s="23">
        <v>1</v>
      </c>
      <c r="J31" s="9">
        <f>AVERAGE(D31:H31)</f>
        <v>269.27999999999997</v>
      </c>
      <c r="K31" s="9">
        <f t="shared" si="4"/>
        <v>0</v>
      </c>
      <c r="L31" s="10">
        <f t="shared" si="1"/>
        <v>0</v>
      </c>
      <c r="M31" s="11">
        <f>MIN(D31:H31)</f>
        <v>177.11</v>
      </c>
      <c r="N31" s="11">
        <f>M31*I31</f>
        <v>177.11</v>
      </c>
    </row>
    <row r="32" spans="1:14" ht="38.25" x14ac:dyDescent="0.2">
      <c r="A32" s="19">
        <v>24</v>
      </c>
      <c r="B32" s="21" t="s">
        <v>22</v>
      </c>
      <c r="C32" s="18" t="s">
        <v>46</v>
      </c>
      <c r="D32" s="22">
        <v>275</v>
      </c>
      <c r="E32" s="22">
        <v>280</v>
      </c>
      <c r="F32" s="24">
        <v>280</v>
      </c>
      <c r="G32" s="24">
        <v>281.14999999999998</v>
      </c>
      <c r="H32" s="17"/>
      <c r="I32" s="23">
        <v>1</v>
      </c>
      <c r="J32" s="9">
        <f t="shared" si="3"/>
        <v>278.33</v>
      </c>
      <c r="K32" s="9">
        <f t="shared" si="4"/>
        <v>2.89</v>
      </c>
      <c r="L32" s="10">
        <f t="shared" si="1"/>
        <v>1.04E-2</v>
      </c>
      <c r="M32" s="11">
        <f>MIN(D32:H32)</f>
        <v>275</v>
      </c>
      <c r="N32" s="11">
        <f t="shared" si="2"/>
        <v>275</v>
      </c>
    </row>
    <row r="33" spans="1:14" ht="30" customHeight="1" x14ac:dyDescent="0.2">
      <c r="A33" s="19">
        <v>25</v>
      </c>
      <c r="B33" s="21" t="s">
        <v>23</v>
      </c>
      <c r="C33" s="18" t="s">
        <v>47</v>
      </c>
      <c r="D33" s="22">
        <v>2100</v>
      </c>
      <c r="E33" s="22">
        <v>2150</v>
      </c>
      <c r="F33" s="24">
        <v>2100</v>
      </c>
      <c r="G33" s="24">
        <v>2195.5300000000002</v>
      </c>
      <c r="H33" s="17"/>
      <c r="I33" s="23">
        <v>1</v>
      </c>
      <c r="J33" s="9">
        <f t="shared" si="3"/>
        <v>2116.67</v>
      </c>
      <c r="K33" s="9">
        <f t="shared" si="4"/>
        <v>28.87</v>
      </c>
      <c r="L33" s="10">
        <f t="shared" si="1"/>
        <v>1.3599999999999999E-2</v>
      </c>
      <c r="M33" s="11">
        <f>MIN(D33:H33)</f>
        <v>2100</v>
      </c>
      <c r="N33" s="11">
        <f t="shared" si="2"/>
        <v>2100</v>
      </c>
    </row>
    <row r="34" spans="1:14" ht="28.5" customHeight="1" x14ac:dyDescent="0.2">
      <c r="A34" s="19">
        <v>26</v>
      </c>
      <c r="B34" s="21" t="s">
        <v>24</v>
      </c>
      <c r="C34" s="18" t="s">
        <v>47</v>
      </c>
      <c r="D34" s="22">
        <v>350</v>
      </c>
      <c r="E34" s="22">
        <v>350</v>
      </c>
      <c r="F34" s="24">
        <v>350</v>
      </c>
      <c r="G34" s="24">
        <v>355.76</v>
      </c>
      <c r="H34" s="17"/>
      <c r="I34" s="23">
        <v>7</v>
      </c>
      <c r="J34" s="9">
        <f t="shared" si="3"/>
        <v>350</v>
      </c>
      <c r="K34" s="9">
        <f t="shared" si="4"/>
        <v>0</v>
      </c>
      <c r="L34" s="10">
        <f t="shared" si="1"/>
        <v>0</v>
      </c>
      <c r="M34" s="11">
        <f>MIN(D34:H34)</f>
        <v>350</v>
      </c>
      <c r="N34" s="11">
        <f t="shared" si="2"/>
        <v>2450</v>
      </c>
    </row>
    <row r="35" spans="1:14" ht="24" customHeight="1" x14ac:dyDescent="0.2">
      <c r="A35" s="19">
        <v>27</v>
      </c>
      <c r="B35" s="21" t="s">
        <v>25</v>
      </c>
      <c r="C35" s="18" t="s">
        <v>47</v>
      </c>
      <c r="D35" s="22">
        <v>950</v>
      </c>
      <c r="E35" s="22">
        <v>1000</v>
      </c>
      <c r="F35" s="24">
        <v>950</v>
      </c>
      <c r="G35" s="24">
        <v>1031.19</v>
      </c>
      <c r="H35" s="17"/>
      <c r="I35" s="23">
        <v>1</v>
      </c>
      <c r="J35" s="9">
        <f>AVERAGE(D35:F35)</f>
        <v>966.67</v>
      </c>
      <c r="K35" s="9">
        <f>STDEV(D35:F35)</f>
        <v>28.87</v>
      </c>
      <c r="L35" s="10">
        <f t="shared" si="1"/>
        <v>2.9899999999999999E-2</v>
      </c>
      <c r="M35" s="11">
        <f>MIN(D35:H35)</f>
        <v>950</v>
      </c>
      <c r="N35" s="11">
        <f t="shared" si="2"/>
        <v>950</v>
      </c>
    </row>
    <row r="36" spans="1:14" x14ac:dyDescent="0.2">
      <c r="A36" s="25" t="s">
        <v>4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1">
        <f>SUM(N9:N35)</f>
        <v>74474.11</v>
      </c>
    </row>
    <row r="37" spans="1:14" x14ac:dyDescent="0.2">
      <c r="A37" s="12"/>
      <c r="B37" s="12"/>
      <c r="C37" s="12"/>
      <c r="D37" s="12"/>
      <c r="E37" s="12"/>
      <c r="F37" s="12"/>
      <c r="G37" s="12"/>
      <c r="H37" s="12"/>
      <c r="I37" s="12"/>
      <c r="J37" s="13"/>
      <c r="K37" s="12"/>
      <c r="L37" s="12"/>
      <c r="M37" s="13"/>
    </row>
    <row r="38" spans="1:14" x14ac:dyDescent="0.2">
      <c r="A38" s="2" t="s">
        <v>48</v>
      </c>
      <c r="D38" s="2"/>
      <c r="E38" s="2"/>
    </row>
    <row r="39" spans="1:14" ht="14.25" customHeight="1" x14ac:dyDescent="0.2">
      <c r="M39" s="14"/>
    </row>
    <row r="40" spans="1:14" hidden="1" x14ac:dyDescent="0.2"/>
    <row r="41" spans="1:14" hidden="1" x14ac:dyDescent="0.2"/>
    <row r="42" spans="1:14" hidden="1" x14ac:dyDescent="0.2">
      <c r="K42" s="14"/>
      <c r="L42" s="14"/>
      <c r="M42" s="15"/>
    </row>
    <row r="44" spans="1:14" x14ac:dyDescent="0.2">
      <c r="J44" s="16"/>
    </row>
  </sheetData>
  <autoFilter ref="A8:M36"/>
  <mergeCells count="12">
    <mergeCell ref="A36:M36"/>
    <mergeCell ref="A3:N3"/>
    <mergeCell ref="A4:N4"/>
    <mergeCell ref="C6:C7"/>
    <mergeCell ref="A2:N2"/>
    <mergeCell ref="J6:L6"/>
    <mergeCell ref="A6:A7"/>
    <mergeCell ref="B6:B7"/>
    <mergeCell ref="I6:I7"/>
    <mergeCell ref="M6:M7"/>
    <mergeCell ref="N6:N7"/>
    <mergeCell ref="D6:H6"/>
  </mergeCells>
  <pageMargins left="0.25" right="0.25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Путякова Евгения Павловна</cp:lastModifiedBy>
  <cp:lastPrinted>2026-07-21T13:13:22Z</cp:lastPrinted>
  <dcterms:created xsi:type="dcterms:W3CDTF">2011-08-15T06:57:36Z</dcterms:created>
  <dcterms:modified xsi:type="dcterms:W3CDTF">2026-07-21T13:18:32Z</dcterms:modified>
</cp:coreProperties>
</file>