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r-01\общая псо\2026\Протасова И.В\УТИЛИЗАЦИЯ ИМУЩЕСТВА ПСО\"/>
    </mc:Choice>
  </mc:AlternateContent>
  <bookViews>
    <workbookView xWindow="0" yWindow="0" windowWidth="28800" windowHeight="12315"/>
  </bookViews>
  <sheets>
    <sheet name="Лист1" sheetId="1" r:id="rId1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6" i="1" l="1"/>
  <c r="G16" i="1"/>
  <c r="G17" i="1" s="1"/>
  <c r="G15" i="1"/>
  <c r="H15" i="1" s="1"/>
  <c r="M45" i="1"/>
  <c r="H45" i="1"/>
  <c r="I45" i="1"/>
  <c r="J45" i="1"/>
  <c r="L45" i="1"/>
  <c r="B45" i="1"/>
  <c r="B16" i="1"/>
  <c r="B17" i="1"/>
  <c r="B18" i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15" i="1"/>
  <c r="I14" i="1"/>
  <c r="H14" i="1"/>
  <c r="J14" i="1" s="1"/>
  <c r="L14" i="1"/>
  <c r="M14" i="1" s="1"/>
  <c r="L15" i="1"/>
  <c r="M15" i="1"/>
  <c r="I16" i="1"/>
  <c r="L16" i="1"/>
  <c r="M16" i="1" s="1"/>
  <c r="L17" i="1"/>
  <c r="M17" i="1" s="1"/>
  <c r="L18" i="1"/>
  <c r="M18" i="1"/>
  <c r="L19" i="1"/>
  <c r="M19" i="1" s="1"/>
  <c r="L20" i="1"/>
  <c r="M20" i="1" s="1"/>
  <c r="H21" i="1"/>
  <c r="I21" i="1"/>
  <c r="J21" i="1" s="1"/>
  <c r="L21" i="1"/>
  <c r="M21" i="1" s="1"/>
  <c r="H22" i="1"/>
  <c r="I22" i="1"/>
  <c r="J22" i="1" s="1"/>
  <c r="L22" i="1"/>
  <c r="M22" i="1" s="1"/>
  <c r="H23" i="1"/>
  <c r="I23" i="1"/>
  <c r="L23" i="1"/>
  <c r="M23" i="1" s="1"/>
  <c r="H24" i="1"/>
  <c r="I24" i="1"/>
  <c r="L24" i="1"/>
  <c r="M24" i="1" s="1"/>
  <c r="H25" i="1"/>
  <c r="I25" i="1"/>
  <c r="L25" i="1"/>
  <c r="M25" i="1" s="1"/>
  <c r="H26" i="1"/>
  <c r="I26" i="1"/>
  <c r="J26" i="1" s="1"/>
  <c r="L26" i="1"/>
  <c r="M26" i="1" s="1"/>
  <c r="H27" i="1"/>
  <c r="I27" i="1"/>
  <c r="L27" i="1"/>
  <c r="M27" i="1" s="1"/>
  <c r="H28" i="1"/>
  <c r="I28" i="1"/>
  <c r="J28" i="1" s="1"/>
  <c r="L28" i="1"/>
  <c r="M28" i="1" s="1"/>
  <c r="H29" i="1"/>
  <c r="I29" i="1"/>
  <c r="L29" i="1"/>
  <c r="M29" i="1" s="1"/>
  <c r="H30" i="1"/>
  <c r="I30" i="1"/>
  <c r="L30" i="1"/>
  <c r="M30" i="1"/>
  <c r="H31" i="1"/>
  <c r="I31" i="1"/>
  <c r="L31" i="1"/>
  <c r="M31" i="1" s="1"/>
  <c r="H32" i="1"/>
  <c r="I32" i="1"/>
  <c r="J32" i="1" s="1"/>
  <c r="L32" i="1"/>
  <c r="M32" i="1" s="1"/>
  <c r="H33" i="1"/>
  <c r="I33" i="1"/>
  <c r="L33" i="1"/>
  <c r="M33" i="1"/>
  <c r="H34" i="1"/>
  <c r="I34" i="1"/>
  <c r="J34" i="1"/>
  <c r="L34" i="1"/>
  <c r="M34" i="1" s="1"/>
  <c r="H35" i="1"/>
  <c r="I35" i="1"/>
  <c r="L35" i="1"/>
  <c r="M35" i="1" s="1"/>
  <c r="H36" i="1"/>
  <c r="I36" i="1"/>
  <c r="J36" i="1" s="1"/>
  <c r="L36" i="1"/>
  <c r="M36" i="1" s="1"/>
  <c r="H37" i="1"/>
  <c r="I37" i="1"/>
  <c r="L37" i="1"/>
  <c r="M37" i="1"/>
  <c r="H38" i="1"/>
  <c r="I38" i="1"/>
  <c r="L38" i="1"/>
  <c r="M38" i="1" s="1"/>
  <c r="H39" i="1"/>
  <c r="I39" i="1"/>
  <c r="J39" i="1" s="1"/>
  <c r="L39" i="1"/>
  <c r="M39" i="1" s="1"/>
  <c r="H40" i="1"/>
  <c r="I40" i="1"/>
  <c r="L40" i="1"/>
  <c r="M40" i="1" s="1"/>
  <c r="H41" i="1"/>
  <c r="I41" i="1"/>
  <c r="L41" i="1"/>
  <c r="M41" i="1" s="1"/>
  <c r="H42" i="1"/>
  <c r="I42" i="1"/>
  <c r="L42" i="1"/>
  <c r="M42" i="1"/>
  <c r="H43" i="1"/>
  <c r="I43" i="1"/>
  <c r="L43" i="1"/>
  <c r="M43" i="1"/>
  <c r="H44" i="1"/>
  <c r="I44" i="1"/>
  <c r="J44" i="1" s="1"/>
  <c r="L44" i="1"/>
  <c r="M44" i="1" s="1"/>
  <c r="J40" i="1" l="1"/>
  <c r="J33" i="1"/>
  <c r="J27" i="1"/>
  <c r="J24" i="1"/>
  <c r="M46" i="1"/>
  <c r="G18" i="1"/>
  <c r="H17" i="1"/>
  <c r="I17" i="1"/>
  <c r="J16" i="1"/>
  <c r="H16" i="1"/>
  <c r="I15" i="1"/>
  <c r="J38" i="1"/>
  <c r="J30" i="1"/>
  <c r="J15" i="1"/>
  <c r="J17" i="1"/>
  <c r="J43" i="1"/>
  <c r="J42" i="1"/>
  <c r="J41" i="1"/>
  <c r="J37" i="1"/>
  <c r="J35" i="1"/>
  <c r="J31" i="1"/>
  <c r="J29" i="1"/>
  <c r="J25" i="1"/>
  <c r="J23" i="1"/>
  <c r="H18" i="1" l="1"/>
  <c r="I18" i="1"/>
  <c r="G19" i="1"/>
  <c r="I19" i="1" l="1"/>
  <c r="J19" i="1" s="1"/>
  <c r="G20" i="1"/>
  <c r="H19" i="1"/>
  <c r="J18" i="1"/>
  <c r="H20" i="1" l="1"/>
  <c r="I20" i="1"/>
  <c r="J20" i="1" l="1"/>
</calcChain>
</file>

<file path=xl/sharedStrings.xml><?xml version="1.0" encoding="utf-8"?>
<sst xmlns="http://schemas.openxmlformats.org/spreadsheetml/2006/main" count="95" uniqueCount="66">
  <si>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</si>
  <si>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</si>
  <si>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</si>
  <si>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</si>
  <si>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</si>
  <si>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</si>
  <si>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Средняя цена, руб &lt;ц&gt;</t>
  </si>
  <si>
    <t>Коэффи-циент вариации V, %</t>
  </si>
  <si>
    <t>ККН/ОКПД/КРТУ</t>
  </si>
  <si>
    <t>1. НМЦК сформирована Заказчиком методом сопоставимых рыночных цен (анализа рынка) на основании ст. 22 Федерального закона № 44-ФЗ и методических рекомендаций, утвержденных приказом Министерства экономического развития РФ от 02.10.2013 № 567 (далее – Приказ № 567) с учетом расходов на перевозку до места назначения, страхование, уплату таможенных пошлин, налогов и других обязательных платежей, в том числе НДС.</t>
  </si>
  <si>
    <t xml:space="preserve"> 2. Для определения НМЦК проведен мониторинг в соответствии с п. 3.7 Приказа № 567.</t>
  </si>
  <si>
    <t xml:space="preserve">Итого цена, руб. </t>
  </si>
  <si>
    <t>Источник инф. №3</t>
  </si>
  <si>
    <t>Источник инф. №2</t>
  </si>
  <si>
    <t>Источник инф. №1</t>
  </si>
  <si>
    <t xml:space="preserve">Контрактный управляющий  </t>
  </si>
  <si>
    <t>И.В.Протасова</t>
  </si>
  <si>
    <t>Среднее квадратичное отклонение σ</t>
  </si>
  <si>
    <t xml:space="preserve">Источник информации № 3 </t>
  </si>
  <si>
    <t xml:space="preserve">Источник информации №2 </t>
  </si>
  <si>
    <t>3. Проведен анализ ценовой информации в Реестре товаров для обеспечения нужд Санкт-Петербурга (далее – Реестр товаров): необходимые услуги отсутстуют.</t>
  </si>
  <si>
    <t>4. Наличие товаров (работ, услуг) в приложении к распоряжению Комитета по государственному заказу Санкт-Петербурга от 31.05.2018 № 100-р (далее – Распоряжение № 100-р):  услуги являющиеся объектом закупки, отсутствуют в Распоряжении № 100-р.</t>
  </si>
  <si>
    <t>6. Анализ рынка с использованием общедоступной ценовой информации в соответствии с п. 3.7.3: необходимые услуги отсутствуют</t>
  </si>
  <si>
    <t>5. Запрос ценовой информации в соответствие с п. 3.7.1 Приказа № 567: запрос коммерческих предложений</t>
  </si>
  <si>
    <t xml:space="preserve">Источник информации №1. </t>
  </si>
  <si>
    <t>Коммерческое предложение  от 17.06.026 № ИЗ-000035358</t>
  </si>
  <si>
    <t>Коммерческое предложение  от 25.06.26 № 168</t>
  </si>
  <si>
    <t>Коммерческое предложение  от 24.06.2026 № бн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</si>
  <si>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меньше 33%, следовательно выборка цен однородна.</t>
  </si>
  <si>
    <r>
      <rPr>
        <b/>
        <sz val="12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2"/>
        <color theme="1"/>
        <rFont val="Times New Roman"/>
        <family val="1"/>
        <charset val="204"/>
      </rPr>
      <t xml:space="preserve">
ОКАЗАНИЕ УСЛУГ ПО УТИЛИЗАЦИИ ИМУЩЕСТВА</t>
    </r>
  </si>
  <si>
    <t>38.21.29.000</t>
  </si>
  <si>
    <t>Защитная обувь пожарного (сапоги специальные защитные кожаные пожарного)</t>
  </si>
  <si>
    <t>Боевая одежда для начальствующего и рядового состава пожарной охрана</t>
  </si>
  <si>
    <t>Боевая одежда пожарного</t>
  </si>
  <si>
    <t>Средства индивидуальной защиты рук пожарного</t>
  </si>
  <si>
    <t>Защитная обувь пожарного</t>
  </si>
  <si>
    <t>Защитная обувь пожарного (кожа)</t>
  </si>
  <si>
    <t>Сапоги специальные защитные кожаные пожарного тип А</t>
  </si>
  <si>
    <t>Кофемашина Nivona Cofe Romatica 605*</t>
  </si>
  <si>
    <t xml:space="preserve">Светильник "Дельта-1"   </t>
  </si>
  <si>
    <t>Тумбочка под аппаратуру ТД-60</t>
  </si>
  <si>
    <t xml:space="preserve">Насос погружной ФЕКАЛЬНИК 230/8, пластик </t>
  </si>
  <si>
    <t>Фонарь АЗС-1-011*</t>
  </si>
  <si>
    <t>Фонарь MICA IL-80 ATEX T4 в комплекте*</t>
  </si>
  <si>
    <t>Установка лесопожарная ранцевая «Ангара»</t>
  </si>
  <si>
    <t>Винчестер внешний 2,5” 080Gb USB 2.0 862*</t>
  </si>
  <si>
    <t xml:space="preserve">Диван раскладной </t>
  </si>
  <si>
    <t>Кресло CHAIRMAN CH 413</t>
  </si>
  <si>
    <t>Кресло VT_EChair-304 NC Net  ткань черн/сетка черн, пластик</t>
  </si>
  <si>
    <t>Кресло  VT_Руководителя СН420 черная кожа</t>
  </si>
  <si>
    <t>Кресло руководителя</t>
  </si>
  <si>
    <t>Микроволновая печь</t>
  </si>
  <si>
    <t>Набор для оказания первой помощи для оснащения пожарных автомобилей (АППОЛО)</t>
  </si>
  <si>
    <t>Набор для оказания первой помощи для оснащения транспортных средств</t>
  </si>
  <si>
    <t>Станок для ниточного скрепления документов «express-2»</t>
  </si>
  <si>
    <t xml:space="preserve">Стул </t>
  </si>
  <si>
    <t>Стул офисный</t>
  </si>
  <si>
    <t>Часы настенные Troyka 11131190 круг плав ход пластик*</t>
  </si>
  <si>
    <t>ЭРГО ЭРВ ПУ1 Подст. Под монитор 60*60*10 (вишня)</t>
  </si>
  <si>
    <t>Калькулятор Citizen*</t>
  </si>
  <si>
    <t>Огнетушитель РЛО-М-03 (ранцевый лесной)</t>
  </si>
  <si>
    <t>пара</t>
  </si>
  <si>
    <t>комп</t>
  </si>
  <si>
    <t>шт</t>
  </si>
  <si>
    <t>Аптечка Фэст  № 408н</t>
  </si>
  <si>
    <t>Паспорт отходов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</si>
</sst>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363A47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Border="1"/>
    <xf numFmtId="164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25" name="AutoShape 1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030325" y="8181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26" name="AutoShape 2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8467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27" name="AutoShape 3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989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28" name="AutoShape 4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039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29" name="AutoShape 5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1896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30" name="AutoShape 6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304800</xdr:rowOff>
    </xdr:to>
    <xdr:sp macro="" textlink="">
      <xdr:nvSpPr>
        <xdr:cNvPr id="1031" name="AutoShape 7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5325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47</xdr:row>
      <xdr:rowOff>0</xdr:rowOff>
    </xdr:from>
    <xdr:to>
      <xdr:col>11</xdr:col>
      <xdr:colOff>304800</xdr:colOff>
      <xdr:row>47</xdr:row>
      <xdr:rowOff>302683</xdr:rowOff>
    </xdr:to>
    <xdr:sp macro="" textlink="">
      <xdr:nvSpPr>
        <xdr:cNvPr id="1032" name="AutoShape 8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6897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46</xdr:row>
      <xdr:rowOff>0</xdr:rowOff>
    </xdr:from>
    <xdr:to>
      <xdr:col>11</xdr:col>
      <xdr:colOff>304800</xdr:colOff>
      <xdr:row>46</xdr:row>
      <xdr:rowOff>304800</xdr:rowOff>
    </xdr:to>
    <xdr:sp macro="" textlink="">
      <xdr:nvSpPr>
        <xdr:cNvPr id="1033" name="AutoShape 9" descr="Посмотреть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639925" y="1775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tabSelected="1" topLeftCell="A3" zoomScale="90" zoomScaleNormal="90" workbookViewId="0">
      <selection activeCell="C16" sqref="C16"/>
    </sheetView>
  </sheetViews>
  <sheetFormatPr defaultRowHeight="15.75" x14ac:dyDescent="0.25"/>
  <cols>
    <col min="1" max="1" width="4.85546875" style="1" customWidth="1"/>
    <col min="2" max="2" width="34" style="1" customWidth="1"/>
    <col min="3" max="3" width="44" style="1" customWidth="1"/>
    <col min="4" max="4" width="12" style="1" customWidth="1"/>
    <col min="5" max="5" width="14.85546875" style="1" customWidth="1"/>
    <col min="6" max="7" width="13.140625" style="1" customWidth="1"/>
    <col min="8" max="8" width="13.7109375" style="1" customWidth="1"/>
    <col min="9" max="9" width="16" style="1" customWidth="1"/>
    <col min="10" max="10" width="13.7109375" style="1" customWidth="1"/>
    <col min="11" max="11" width="11.5703125" style="1" customWidth="1"/>
    <col min="12" max="12" width="15.42578125" style="1" customWidth="1"/>
    <col min="13" max="13" width="16" style="1" customWidth="1"/>
    <col min="14" max="14" width="9.140625" style="1"/>
    <col min="15" max="15" width="18.42578125" style="1" customWidth="1"/>
    <col min="16" max="16384" width="9.140625" style="1"/>
  </cols>
  <sheetData>
    <row r="1" spans="1:15" ht="72" customHeight="1" x14ac:dyDescent="0.25">
      <c r="A1" s="30" t="s">
        <v>29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ht="56.25" customHeight="1" x14ac:dyDescent="0.25">
      <c r="A2" s="32" t="s">
        <v>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14"/>
      <c r="O2" s="14"/>
    </row>
    <row r="3" spans="1:15" ht="28.5" customHeight="1" x14ac:dyDescent="0.25">
      <c r="A3" s="32" t="s">
        <v>10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14"/>
      <c r="O3" s="14"/>
    </row>
    <row r="4" spans="1:15" ht="35.25" customHeight="1" x14ac:dyDescent="0.25">
      <c r="A4" s="32" t="s">
        <v>20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14"/>
      <c r="O4" s="14"/>
    </row>
    <row r="5" spans="1:15" ht="43.5" customHeight="1" x14ac:dyDescent="0.25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14"/>
      <c r="O5" s="14"/>
    </row>
    <row r="6" spans="1:15" ht="24" customHeight="1" x14ac:dyDescent="0.25">
      <c r="A6" s="32" t="s">
        <v>23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14"/>
      <c r="O6" s="14"/>
    </row>
    <row r="7" spans="1:15" ht="24" customHeight="1" x14ac:dyDescent="0.25">
      <c r="A7" s="32" t="s">
        <v>22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4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5" ht="28.5" customHeight="1" x14ac:dyDescent="0.25">
      <c r="A9" s="11"/>
      <c r="B9" s="15" t="s">
        <v>24</v>
      </c>
      <c r="C9" s="21" t="s">
        <v>25</v>
      </c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5" ht="28.5" customHeight="1" x14ac:dyDescent="0.25">
      <c r="A10" s="13"/>
      <c r="B10" s="15" t="s">
        <v>19</v>
      </c>
      <c r="C10" s="21" t="s">
        <v>26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5" ht="28.5" customHeight="1" x14ac:dyDescent="0.25">
      <c r="A11" s="13"/>
      <c r="B11" s="15" t="s">
        <v>18</v>
      </c>
      <c r="C11" s="21" t="s">
        <v>27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5" ht="74.25" customHeight="1" x14ac:dyDescent="0.25">
      <c r="A12" s="34" t="s">
        <v>0</v>
      </c>
      <c r="B12" s="36" t="s">
        <v>8</v>
      </c>
      <c r="C12" s="36" t="s">
        <v>1</v>
      </c>
      <c r="D12" s="34" t="s">
        <v>2</v>
      </c>
      <c r="E12" s="23" t="s">
        <v>3</v>
      </c>
      <c r="F12" s="24"/>
      <c r="G12" s="24"/>
      <c r="H12" s="25" t="s">
        <v>6</v>
      </c>
      <c r="I12" s="25" t="s">
        <v>17</v>
      </c>
      <c r="J12" s="25" t="s">
        <v>7</v>
      </c>
      <c r="K12" s="25" t="s">
        <v>4</v>
      </c>
      <c r="L12" s="27" t="s">
        <v>5</v>
      </c>
      <c r="M12" s="29" t="s">
        <v>11</v>
      </c>
    </row>
    <row r="13" spans="1:15" ht="49.5" customHeight="1" thickBot="1" x14ac:dyDescent="0.3">
      <c r="A13" s="35"/>
      <c r="B13" s="34"/>
      <c r="C13" s="34"/>
      <c r="D13" s="35"/>
      <c r="E13" s="20" t="s">
        <v>14</v>
      </c>
      <c r="F13" s="20" t="s">
        <v>13</v>
      </c>
      <c r="G13" s="20" t="s">
        <v>12</v>
      </c>
      <c r="H13" s="26"/>
      <c r="I13" s="26"/>
      <c r="J13" s="26"/>
      <c r="K13" s="26"/>
      <c r="L13" s="28"/>
      <c r="M13" s="38"/>
    </row>
    <row r="14" spans="1:15" ht="49.5" customHeight="1" thickBot="1" x14ac:dyDescent="0.3">
      <c r="A14" s="19"/>
      <c r="B14" s="48" t="s">
        <v>30</v>
      </c>
      <c r="C14" s="39" t="s">
        <v>31</v>
      </c>
      <c r="D14" s="39" t="s">
        <v>61</v>
      </c>
      <c r="E14" s="44">
        <v>300</v>
      </c>
      <c r="F14" s="44">
        <v>200</v>
      </c>
      <c r="G14" s="44">
        <v>350</v>
      </c>
      <c r="H14" s="3">
        <f t="shared" ref="H14:H45" si="0">SUM(E14:G14)/3</f>
        <v>283.33</v>
      </c>
      <c r="I14" s="16">
        <f>_xlfn.STDEV.S(E14:G14)</f>
        <v>76.38</v>
      </c>
      <c r="J14" s="16">
        <f>I14/H14*100</f>
        <v>26.96</v>
      </c>
      <c r="K14" s="39">
        <v>3</v>
      </c>
      <c r="L14" s="3">
        <f t="shared" ref="L14:L45" si="1">MIN(E14:F14)</f>
        <v>200</v>
      </c>
      <c r="M14" s="3">
        <f t="shared" ref="M14:M45" si="2">K14*L14</f>
        <v>600</v>
      </c>
    </row>
    <row r="15" spans="1:15" ht="49.5" customHeight="1" thickBot="1" x14ac:dyDescent="0.3">
      <c r="A15" s="19"/>
      <c r="B15" s="48" t="str">
        <f>B14</f>
        <v>38.21.29.000</v>
      </c>
      <c r="C15" s="40" t="s">
        <v>32</v>
      </c>
      <c r="D15" s="40" t="s">
        <v>62</v>
      </c>
      <c r="E15" s="44">
        <v>300</v>
      </c>
      <c r="F15" s="44">
        <v>400</v>
      </c>
      <c r="G15" s="44">
        <f>G14</f>
        <v>350</v>
      </c>
      <c r="H15" s="3">
        <f t="shared" si="0"/>
        <v>350</v>
      </c>
      <c r="I15" s="16">
        <f t="shared" ref="I15:I45" si="3">_xlfn.STDEV.S(E15:G15)</f>
        <v>50</v>
      </c>
      <c r="J15" s="16">
        <f t="shared" ref="J15:J45" si="4">I15/H15*100</f>
        <v>14.29</v>
      </c>
      <c r="K15" s="40">
        <v>1</v>
      </c>
      <c r="L15" s="3">
        <f t="shared" si="1"/>
        <v>300</v>
      </c>
      <c r="M15" s="3">
        <f t="shared" si="2"/>
        <v>300</v>
      </c>
    </row>
    <row r="16" spans="1:15" ht="49.5" customHeight="1" thickBot="1" x14ac:dyDescent="0.3">
      <c r="A16" s="19"/>
      <c r="B16" s="48" t="str">
        <f t="shared" ref="B16:B45" si="5">B15</f>
        <v>38.21.29.000</v>
      </c>
      <c r="C16" s="40" t="s">
        <v>33</v>
      </c>
      <c r="D16" s="40" t="s">
        <v>62</v>
      </c>
      <c r="E16" s="44">
        <v>300</v>
      </c>
      <c r="F16" s="44">
        <v>400</v>
      </c>
      <c r="G16" s="44">
        <f t="shared" ref="G16:G20" si="6">G15</f>
        <v>350</v>
      </c>
      <c r="H16" s="3">
        <f t="shared" si="0"/>
        <v>350</v>
      </c>
      <c r="I16" s="16">
        <f t="shared" si="3"/>
        <v>50</v>
      </c>
      <c r="J16" s="16">
        <f t="shared" si="4"/>
        <v>14.29</v>
      </c>
      <c r="K16" s="40">
        <v>41</v>
      </c>
      <c r="L16" s="3">
        <f t="shared" si="1"/>
        <v>300</v>
      </c>
      <c r="M16" s="3">
        <f t="shared" si="2"/>
        <v>12300</v>
      </c>
    </row>
    <row r="17" spans="1:13" ht="49.5" customHeight="1" thickBot="1" x14ac:dyDescent="0.3">
      <c r="A17" s="19"/>
      <c r="B17" s="48" t="str">
        <f t="shared" si="5"/>
        <v>38.21.29.000</v>
      </c>
      <c r="C17" s="40" t="s">
        <v>34</v>
      </c>
      <c r="D17" s="40" t="s">
        <v>61</v>
      </c>
      <c r="E17" s="44">
        <v>300</v>
      </c>
      <c r="F17" s="44">
        <v>200</v>
      </c>
      <c r="G17" s="44">
        <f t="shared" si="6"/>
        <v>350</v>
      </c>
      <c r="H17" s="3">
        <f t="shared" si="0"/>
        <v>283.33</v>
      </c>
      <c r="I17" s="16">
        <f t="shared" si="3"/>
        <v>76.38</v>
      </c>
      <c r="J17" s="16">
        <f t="shared" si="4"/>
        <v>26.96</v>
      </c>
      <c r="K17" s="40">
        <v>26</v>
      </c>
      <c r="L17" s="3">
        <f t="shared" si="1"/>
        <v>200</v>
      </c>
      <c r="M17" s="3">
        <f t="shared" si="2"/>
        <v>5200</v>
      </c>
    </row>
    <row r="18" spans="1:13" ht="49.5" customHeight="1" thickBot="1" x14ac:dyDescent="0.3">
      <c r="A18" s="19"/>
      <c r="B18" s="48" t="str">
        <f t="shared" si="5"/>
        <v>38.21.29.000</v>
      </c>
      <c r="C18" s="40" t="s">
        <v>35</v>
      </c>
      <c r="D18" s="40" t="s">
        <v>61</v>
      </c>
      <c r="E18" s="44">
        <v>300</v>
      </c>
      <c r="F18" s="44">
        <v>200</v>
      </c>
      <c r="G18" s="44">
        <f t="shared" si="6"/>
        <v>350</v>
      </c>
      <c r="H18" s="3">
        <f t="shared" si="0"/>
        <v>283.33</v>
      </c>
      <c r="I18" s="16">
        <f t="shared" si="3"/>
        <v>76.38</v>
      </c>
      <c r="J18" s="16">
        <f t="shared" si="4"/>
        <v>26.96</v>
      </c>
      <c r="K18" s="40">
        <v>4</v>
      </c>
      <c r="L18" s="3">
        <f t="shared" si="1"/>
        <v>200</v>
      </c>
      <c r="M18" s="3">
        <f t="shared" si="2"/>
        <v>800</v>
      </c>
    </row>
    <row r="19" spans="1:13" ht="49.5" customHeight="1" thickBot="1" x14ac:dyDescent="0.3">
      <c r="A19" s="19"/>
      <c r="B19" s="48" t="str">
        <f t="shared" si="5"/>
        <v>38.21.29.000</v>
      </c>
      <c r="C19" s="40" t="s">
        <v>36</v>
      </c>
      <c r="D19" s="40" t="s">
        <v>61</v>
      </c>
      <c r="E19" s="44">
        <v>300</v>
      </c>
      <c r="F19" s="44">
        <v>200</v>
      </c>
      <c r="G19" s="44">
        <f t="shared" si="6"/>
        <v>350</v>
      </c>
      <c r="H19" s="3">
        <f t="shared" si="0"/>
        <v>283.33</v>
      </c>
      <c r="I19" s="16">
        <f t="shared" si="3"/>
        <v>76.38</v>
      </c>
      <c r="J19" s="16">
        <f t="shared" si="4"/>
        <v>26.96</v>
      </c>
      <c r="K19" s="40">
        <v>1</v>
      </c>
      <c r="L19" s="3">
        <f t="shared" si="1"/>
        <v>200</v>
      </c>
      <c r="M19" s="3">
        <f t="shared" si="2"/>
        <v>200</v>
      </c>
    </row>
    <row r="20" spans="1:13" ht="49.5" customHeight="1" thickBot="1" x14ac:dyDescent="0.3">
      <c r="A20" s="19"/>
      <c r="B20" s="48" t="str">
        <f t="shared" si="5"/>
        <v>38.21.29.000</v>
      </c>
      <c r="C20" s="40" t="s">
        <v>37</v>
      </c>
      <c r="D20" s="40" t="s">
        <v>61</v>
      </c>
      <c r="E20" s="44">
        <v>300</v>
      </c>
      <c r="F20" s="44">
        <v>200</v>
      </c>
      <c r="G20" s="44">
        <f t="shared" si="6"/>
        <v>350</v>
      </c>
      <c r="H20" s="3">
        <f t="shared" si="0"/>
        <v>283.33</v>
      </c>
      <c r="I20" s="16">
        <f t="shared" si="3"/>
        <v>76.38</v>
      </c>
      <c r="J20" s="16">
        <f t="shared" si="4"/>
        <v>26.96</v>
      </c>
      <c r="K20" s="40">
        <v>38</v>
      </c>
      <c r="L20" s="3">
        <f t="shared" si="1"/>
        <v>200</v>
      </c>
      <c r="M20" s="3">
        <f t="shared" si="2"/>
        <v>7600</v>
      </c>
    </row>
    <row r="21" spans="1:13" ht="49.5" customHeight="1" thickBot="1" x14ac:dyDescent="0.3">
      <c r="A21" s="19"/>
      <c r="B21" s="48" t="str">
        <f t="shared" si="5"/>
        <v>38.21.29.000</v>
      </c>
      <c r="C21" s="41" t="s">
        <v>38</v>
      </c>
      <c r="D21" s="40" t="s">
        <v>63</v>
      </c>
      <c r="E21" s="44">
        <v>500</v>
      </c>
      <c r="F21" s="44">
        <v>300</v>
      </c>
      <c r="G21" s="44">
        <v>400</v>
      </c>
      <c r="H21" s="3">
        <f t="shared" si="0"/>
        <v>400</v>
      </c>
      <c r="I21" s="16">
        <f t="shared" si="3"/>
        <v>100</v>
      </c>
      <c r="J21" s="16">
        <f t="shared" si="4"/>
        <v>25</v>
      </c>
      <c r="K21" s="40">
        <v>1</v>
      </c>
      <c r="L21" s="3">
        <f t="shared" si="1"/>
        <v>300</v>
      </c>
      <c r="M21" s="3">
        <f t="shared" si="2"/>
        <v>300</v>
      </c>
    </row>
    <row r="22" spans="1:13" ht="49.5" customHeight="1" thickBot="1" x14ac:dyDescent="0.3">
      <c r="A22" s="19"/>
      <c r="B22" s="48" t="str">
        <f t="shared" si="5"/>
        <v>38.21.29.000</v>
      </c>
      <c r="C22" s="40" t="s">
        <v>39</v>
      </c>
      <c r="D22" s="40" t="s">
        <v>63</v>
      </c>
      <c r="E22" s="44">
        <v>500</v>
      </c>
      <c r="F22" s="44">
        <v>200</v>
      </c>
      <c r="G22" s="44">
        <v>400</v>
      </c>
      <c r="H22" s="3">
        <f t="shared" si="0"/>
        <v>366.67</v>
      </c>
      <c r="I22" s="16">
        <f t="shared" si="3"/>
        <v>152.75</v>
      </c>
      <c r="J22" s="16">
        <f t="shared" si="4"/>
        <v>41.66</v>
      </c>
      <c r="K22" s="40">
        <v>2</v>
      </c>
      <c r="L22" s="3">
        <f t="shared" si="1"/>
        <v>200</v>
      </c>
      <c r="M22" s="3">
        <f t="shared" si="2"/>
        <v>400</v>
      </c>
    </row>
    <row r="23" spans="1:13" ht="49.5" customHeight="1" thickBot="1" x14ac:dyDescent="0.3">
      <c r="A23" s="19"/>
      <c r="B23" s="48" t="str">
        <f t="shared" si="5"/>
        <v>38.21.29.000</v>
      </c>
      <c r="C23" s="40" t="s">
        <v>40</v>
      </c>
      <c r="D23" s="40" t="s">
        <v>63</v>
      </c>
      <c r="E23" s="44">
        <v>1500</v>
      </c>
      <c r="F23" s="44">
        <v>1300</v>
      </c>
      <c r="G23" s="44">
        <v>1200</v>
      </c>
      <c r="H23" s="3">
        <f t="shared" si="0"/>
        <v>1333.33</v>
      </c>
      <c r="I23" s="16">
        <f t="shared" si="3"/>
        <v>152.75</v>
      </c>
      <c r="J23" s="16">
        <f t="shared" si="4"/>
        <v>11.46</v>
      </c>
      <c r="K23" s="40">
        <v>1</v>
      </c>
      <c r="L23" s="3">
        <f t="shared" si="1"/>
        <v>1300</v>
      </c>
      <c r="M23" s="3">
        <f t="shared" si="2"/>
        <v>1300</v>
      </c>
    </row>
    <row r="24" spans="1:13" ht="49.5" customHeight="1" thickBot="1" x14ac:dyDescent="0.3">
      <c r="A24" s="19"/>
      <c r="B24" s="48" t="str">
        <f t="shared" si="5"/>
        <v>38.21.29.000</v>
      </c>
      <c r="C24" s="40" t="s">
        <v>41</v>
      </c>
      <c r="D24" s="40" t="s">
        <v>63</v>
      </c>
      <c r="E24" s="44">
        <v>1000</v>
      </c>
      <c r="F24" s="44">
        <v>1300</v>
      </c>
      <c r="G24" s="44">
        <v>1200</v>
      </c>
      <c r="H24" s="3">
        <f t="shared" si="0"/>
        <v>1166.67</v>
      </c>
      <c r="I24" s="16">
        <f t="shared" si="3"/>
        <v>152.75</v>
      </c>
      <c r="J24" s="16">
        <f t="shared" si="4"/>
        <v>13.09</v>
      </c>
      <c r="K24" s="40">
        <v>1</v>
      </c>
      <c r="L24" s="3">
        <f t="shared" si="1"/>
        <v>1000</v>
      </c>
      <c r="M24" s="3">
        <f t="shared" si="2"/>
        <v>1000</v>
      </c>
    </row>
    <row r="25" spans="1:13" ht="49.5" customHeight="1" thickBot="1" x14ac:dyDescent="0.3">
      <c r="A25" s="19"/>
      <c r="B25" s="48" t="str">
        <f t="shared" si="5"/>
        <v>38.21.29.000</v>
      </c>
      <c r="C25" s="40" t="s">
        <v>42</v>
      </c>
      <c r="D25" s="40" t="s">
        <v>63</v>
      </c>
      <c r="E25" s="44">
        <v>500</v>
      </c>
      <c r="F25" s="44">
        <v>400</v>
      </c>
      <c r="G25" s="44">
        <v>600</v>
      </c>
      <c r="H25" s="3">
        <f t="shared" si="0"/>
        <v>500</v>
      </c>
      <c r="I25" s="16">
        <f t="shared" si="3"/>
        <v>100</v>
      </c>
      <c r="J25" s="16">
        <f t="shared" si="4"/>
        <v>20</v>
      </c>
      <c r="K25" s="40">
        <v>1</v>
      </c>
      <c r="L25" s="3">
        <f t="shared" si="1"/>
        <v>400</v>
      </c>
      <c r="M25" s="3">
        <f t="shared" si="2"/>
        <v>400</v>
      </c>
    </row>
    <row r="26" spans="1:13" ht="49.5" customHeight="1" thickBot="1" x14ac:dyDescent="0.3">
      <c r="A26" s="19"/>
      <c r="B26" s="48" t="str">
        <f t="shared" si="5"/>
        <v>38.21.29.000</v>
      </c>
      <c r="C26" s="40" t="s">
        <v>43</v>
      </c>
      <c r="D26" s="40" t="s">
        <v>63</v>
      </c>
      <c r="E26" s="44">
        <v>500</v>
      </c>
      <c r="F26" s="44">
        <v>400</v>
      </c>
      <c r="G26" s="44">
        <v>600</v>
      </c>
      <c r="H26" s="3">
        <f t="shared" si="0"/>
        <v>500</v>
      </c>
      <c r="I26" s="16">
        <f t="shared" si="3"/>
        <v>100</v>
      </c>
      <c r="J26" s="16">
        <f t="shared" si="4"/>
        <v>20</v>
      </c>
      <c r="K26" s="40">
        <v>2</v>
      </c>
      <c r="L26" s="3">
        <f t="shared" si="1"/>
        <v>400</v>
      </c>
      <c r="M26" s="3">
        <f t="shared" si="2"/>
        <v>800</v>
      </c>
    </row>
    <row r="27" spans="1:13" ht="49.5" customHeight="1" thickBot="1" x14ac:dyDescent="0.3">
      <c r="A27" s="19"/>
      <c r="B27" s="48" t="str">
        <f t="shared" si="5"/>
        <v>38.21.29.000</v>
      </c>
      <c r="C27" s="40" t="s">
        <v>44</v>
      </c>
      <c r="D27" s="40" t="s">
        <v>63</v>
      </c>
      <c r="E27" s="44">
        <v>500</v>
      </c>
      <c r="F27" s="44">
        <v>1000</v>
      </c>
      <c r="G27" s="44">
        <v>800</v>
      </c>
      <c r="H27" s="3">
        <f t="shared" si="0"/>
        <v>766.67</v>
      </c>
      <c r="I27" s="16">
        <f t="shared" si="3"/>
        <v>251.66</v>
      </c>
      <c r="J27" s="16">
        <f t="shared" si="4"/>
        <v>32.83</v>
      </c>
      <c r="K27" s="40">
        <v>1</v>
      </c>
      <c r="L27" s="3">
        <f t="shared" si="1"/>
        <v>500</v>
      </c>
      <c r="M27" s="3">
        <f t="shared" si="2"/>
        <v>500</v>
      </c>
    </row>
    <row r="28" spans="1:13" ht="49.5" customHeight="1" thickBot="1" x14ac:dyDescent="0.3">
      <c r="A28" s="19"/>
      <c r="B28" s="48" t="str">
        <f t="shared" si="5"/>
        <v>38.21.29.000</v>
      </c>
      <c r="C28" s="42" t="s">
        <v>64</v>
      </c>
      <c r="D28" s="40" t="s">
        <v>63</v>
      </c>
      <c r="E28" s="44">
        <v>500</v>
      </c>
      <c r="F28" s="44">
        <v>300</v>
      </c>
      <c r="G28" s="44">
        <v>400</v>
      </c>
      <c r="H28" s="3">
        <f t="shared" si="0"/>
        <v>400</v>
      </c>
      <c r="I28" s="16">
        <f t="shared" si="3"/>
        <v>100</v>
      </c>
      <c r="J28" s="16">
        <f t="shared" si="4"/>
        <v>25</v>
      </c>
      <c r="K28" s="40">
        <v>1</v>
      </c>
      <c r="L28" s="3">
        <f t="shared" si="1"/>
        <v>300</v>
      </c>
      <c r="M28" s="3">
        <f t="shared" si="2"/>
        <v>300</v>
      </c>
    </row>
    <row r="29" spans="1:13" ht="49.5" customHeight="1" thickBot="1" x14ac:dyDescent="0.3">
      <c r="A29" s="19"/>
      <c r="B29" s="48" t="str">
        <f t="shared" si="5"/>
        <v>38.21.29.000</v>
      </c>
      <c r="C29" s="40" t="s">
        <v>45</v>
      </c>
      <c r="D29" s="40" t="s">
        <v>63</v>
      </c>
      <c r="E29" s="44">
        <v>300</v>
      </c>
      <c r="F29" s="44">
        <v>300</v>
      </c>
      <c r="G29" s="44">
        <v>400</v>
      </c>
      <c r="H29" s="3">
        <f t="shared" si="0"/>
        <v>333.33</v>
      </c>
      <c r="I29" s="16">
        <f t="shared" si="3"/>
        <v>57.74</v>
      </c>
      <c r="J29" s="16">
        <f t="shared" si="4"/>
        <v>17.32</v>
      </c>
      <c r="K29" s="40">
        <v>1</v>
      </c>
      <c r="L29" s="3">
        <f t="shared" si="1"/>
        <v>300</v>
      </c>
      <c r="M29" s="3">
        <f t="shared" si="2"/>
        <v>300</v>
      </c>
    </row>
    <row r="30" spans="1:13" ht="49.5" customHeight="1" thickBot="1" x14ac:dyDescent="0.3">
      <c r="A30" s="19"/>
      <c r="B30" s="48" t="str">
        <f t="shared" si="5"/>
        <v>38.21.29.000</v>
      </c>
      <c r="C30" s="40" t="s">
        <v>46</v>
      </c>
      <c r="D30" s="40" t="s">
        <v>63</v>
      </c>
      <c r="E30" s="44">
        <v>3000</v>
      </c>
      <c r="F30" s="44">
        <v>2000</v>
      </c>
      <c r="G30" s="44">
        <v>3000</v>
      </c>
      <c r="H30" s="3">
        <f t="shared" si="0"/>
        <v>2666.67</v>
      </c>
      <c r="I30" s="16">
        <f t="shared" si="3"/>
        <v>577.35</v>
      </c>
      <c r="J30" s="16">
        <f t="shared" si="4"/>
        <v>21.65</v>
      </c>
      <c r="K30" s="40">
        <v>1</v>
      </c>
      <c r="L30" s="3">
        <f t="shared" si="1"/>
        <v>2000</v>
      </c>
      <c r="M30" s="3">
        <f t="shared" si="2"/>
        <v>2000</v>
      </c>
    </row>
    <row r="31" spans="1:13" ht="49.5" customHeight="1" thickBot="1" x14ac:dyDescent="0.3">
      <c r="A31" s="19"/>
      <c r="B31" s="48" t="str">
        <f t="shared" si="5"/>
        <v>38.21.29.000</v>
      </c>
      <c r="C31" s="40" t="s">
        <v>47</v>
      </c>
      <c r="D31" s="40" t="s">
        <v>63</v>
      </c>
      <c r="E31" s="44">
        <v>2000</v>
      </c>
      <c r="F31" s="44">
        <v>1500</v>
      </c>
      <c r="G31" s="44">
        <v>2000</v>
      </c>
      <c r="H31" s="3">
        <f t="shared" si="0"/>
        <v>1833.33</v>
      </c>
      <c r="I31" s="16">
        <f t="shared" si="3"/>
        <v>288.68</v>
      </c>
      <c r="J31" s="16">
        <f t="shared" si="4"/>
        <v>15.75</v>
      </c>
      <c r="K31" s="40">
        <v>1</v>
      </c>
      <c r="L31" s="3">
        <f t="shared" si="1"/>
        <v>1500</v>
      </c>
      <c r="M31" s="3">
        <f t="shared" si="2"/>
        <v>1500</v>
      </c>
    </row>
    <row r="32" spans="1:13" ht="49.5" customHeight="1" thickBot="1" x14ac:dyDescent="0.3">
      <c r="A32" s="19"/>
      <c r="B32" s="48" t="str">
        <f t="shared" si="5"/>
        <v>38.21.29.000</v>
      </c>
      <c r="C32" s="40" t="s">
        <v>48</v>
      </c>
      <c r="D32" s="40" t="s">
        <v>63</v>
      </c>
      <c r="E32" s="44">
        <v>2000</v>
      </c>
      <c r="F32" s="44">
        <v>1500</v>
      </c>
      <c r="G32" s="44">
        <v>2000</v>
      </c>
      <c r="H32" s="3">
        <f t="shared" si="0"/>
        <v>1833.33</v>
      </c>
      <c r="I32" s="16">
        <f t="shared" si="3"/>
        <v>288.68</v>
      </c>
      <c r="J32" s="16">
        <f t="shared" si="4"/>
        <v>15.75</v>
      </c>
      <c r="K32" s="40">
        <v>1</v>
      </c>
      <c r="L32" s="3">
        <f t="shared" si="1"/>
        <v>1500</v>
      </c>
      <c r="M32" s="3">
        <f t="shared" si="2"/>
        <v>1500</v>
      </c>
    </row>
    <row r="33" spans="1:13" ht="49.5" customHeight="1" thickBot="1" x14ac:dyDescent="0.3">
      <c r="A33" s="19"/>
      <c r="B33" s="48" t="str">
        <f t="shared" si="5"/>
        <v>38.21.29.000</v>
      </c>
      <c r="C33" s="40" t="s">
        <v>49</v>
      </c>
      <c r="D33" s="40" t="s">
        <v>63</v>
      </c>
      <c r="E33" s="44">
        <v>2000</v>
      </c>
      <c r="F33" s="44">
        <v>1500</v>
      </c>
      <c r="G33" s="44">
        <v>2000</v>
      </c>
      <c r="H33" s="3">
        <f t="shared" si="0"/>
        <v>1833.33</v>
      </c>
      <c r="I33" s="16">
        <f t="shared" si="3"/>
        <v>288.68</v>
      </c>
      <c r="J33" s="16">
        <f t="shared" si="4"/>
        <v>15.75</v>
      </c>
      <c r="K33" s="40">
        <v>1</v>
      </c>
      <c r="L33" s="3">
        <f t="shared" si="1"/>
        <v>1500</v>
      </c>
      <c r="M33" s="3">
        <f t="shared" si="2"/>
        <v>1500</v>
      </c>
    </row>
    <row r="34" spans="1:13" ht="49.5" customHeight="1" thickBot="1" x14ac:dyDescent="0.3">
      <c r="A34" s="19"/>
      <c r="B34" s="48" t="str">
        <f t="shared" si="5"/>
        <v>38.21.29.000</v>
      </c>
      <c r="C34" s="40" t="s">
        <v>50</v>
      </c>
      <c r="D34" s="40" t="s">
        <v>63</v>
      </c>
      <c r="E34" s="44">
        <v>2000</v>
      </c>
      <c r="F34" s="44">
        <v>1500</v>
      </c>
      <c r="G34" s="44">
        <v>2000</v>
      </c>
      <c r="H34" s="3">
        <f t="shared" si="0"/>
        <v>1833.33</v>
      </c>
      <c r="I34" s="16">
        <f t="shared" si="3"/>
        <v>288.68</v>
      </c>
      <c r="J34" s="16">
        <f t="shared" si="4"/>
        <v>15.75</v>
      </c>
      <c r="K34" s="40">
        <v>1</v>
      </c>
      <c r="L34" s="3">
        <f t="shared" si="1"/>
        <v>1500</v>
      </c>
      <c r="M34" s="3">
        <f t="shared" si="2"/>
        <v>1500</v>
      </c>
    </row>
    <row r="35" spans="1:13" ht="49.5" customHeight="1" thickBot="1" x14ac:dyDescent="0.3">
      <c r="A35" s="19"/>
      <c r="B35" s="48" t="str">
        <f t="shared" si="5"/>
        <v>38.21.29.000</v>
      </c>
      <c r="C35" s="40" t="s">
        <v>51</v>
      </c>
      <c r="D35" s="40" t="s">
        <v>63</v>
      </c>
      <c r="E35" s="44">
        <v>1000</v>
      </c>
      <c r="F35" s="44">
        <v>900</v>
      </c>
      <c r="G35" s="44">
        <v>1000</v>
      </c>
      <c r="H35" s="3">
        <f t="shared" si="0"/>
        <v>966.67</v>
      </c>
      <c r="I35" s="16">
        <f t="shared" si="3"/>
        <v>57.74</v>
      </c>
      <c r="J35" s="16">
        <f t="shared" si="4"/>
        <v>5.97</v>
      </c>
      <c r="K35" s="40">
        <v>1</v>
      </c>
      <c r="L35" s="3">
        <f t="shared" si="1"/>
        <v>900</v>
      </c>
      <c r="M35" s="3">
        <f t="shared" si="2"/>
        <v>900</v>
      </c>
    </row>
    <row r="36" spans="1:13" ht="49.5" customHeight="1" thickBot="1" x14ac:dyDescent="0.3">
      <c r="A36" s="19"/>
      <c r="B36" s="48" t="str">
        <f t="shared" si="5"/>
        <v>38.21.29.000</v>
      </c>
      <c r="C36" s="40" t="s">
        <v>52</v>
      </c>
      <c r="D36" s="40" t="s">
        <v>63</v>
      </c>
      <c r="E36" s="44">
        <v>500</v>
      </c>
      <c r="F36" s="44">
        <v>400</v>
      </c>
      <c r="G36" s="44">
        <v>600</v>
      </c>
      <c r="H36" s="3">
        <f t="shared" si="0"/>
        <v>500</v>
      </c>
      <c r="I36" s="16">
        <f t="shared" si="3"/>
        <v>100</v>
      </c>
      <c r="J36" s="16">
        <f t="shared" si="4"/>
        <v>20</v>
      </c>
      <c r="K36" s="40">
        <v>1</v>
      </c>
      <c r="L36" s="3">
        <f t="shared" si="1"/>
        <v>400</v>
      </c>
      <c r="M36" s="3">
        <f t="shared" si="2"/>
        <v>400</v>
      </c>
    </row>
    <row r="37" spans="1:13" ht="49.5" customHeight="1" thickBot="1" x14ac:dyDescent="0.3">
      <c r="A37" s="19"/>
      <c r="B37" s="48" t="str">
        <f t="shared" si="5"/>
        <v>38.21.29.000</v>
      </c>
      <c r="C37" s="40" t="s">
        <v>53</v>
      </c>
      <c r="D37" s="40" t="s">
        <v>63</v>
      </c>
      <c r="E37" s="44">
        <v>500</v>
      </c>
      <c r="F37" s="44">
        <v>400</v>
      </c>
      <c r="G37" s="44">
        <v>600</v>
      </c>
      <c r="H37" s="3">
        <f t="shared" si="0"/>
        <v>500</v>
      </c>
      <c r="I37" s="16">
        <f t="shared" si="3"/>
        <v>100</v>
      </c>
      <c r="J37" s="16">
        <f t="shared" si="4"/>
        <v>20</v>
      </c>
      <c r="K37" s="40">
        <v>1</v>
      </c>
      <c r="L37" s="3">
        <f t="shared" si="1"/>
        <v>400</v>
      </c>
      <c r="M37" s="3">
        <f t="shared" si="2"/>
        <v>400</v>
      </c>
    </row>
    <row r="38" spans="1:13" ht="49.5" customHeight="1" thickBot="1" x14ac:dyDescent="0.3">
      <c r="A38" s="19"/>
      <c r="B38" s="48" t="str">
        <f t="shared" si="5"/>
        <v>38.21.29.000</v>
      </c>
      <c r="C38" s="40" t="s">
        <v>54</v>
      </c>
      <c r="D38" s="40" t="s">
        <v>63</v>
      </c>
      <c r="E38" s="44">
        <v>2000</v>
      </c>
      <c r="F38" s="44">
        <v>1500</v>
      </c>
      <c r="G38" s="44">
        <v>2000</v>
      </c>
      <c r="H38" s="3">
        <f t="shared" si="0"/>
        <v>1833.33</v>
      </c>
      <c r="I38" s="16">
        <f t="shared" si="3"/>
        <v>288.68</v>
      </c>
      <c r="J38" s="16">
        <f t="shared" si="4"/>
        <v>15.75</v>
      </c>
      <c r="K38" s="40">
        <v>1</v>
      </c>
      <c r="L38" s="3">
        <f t="shared" si="1"/>
        <v>1500</v>
      </c>
      <c r="M38" s="3">
        <f t="shared" si="2"/>
        <v>1500</v>
      </c>
    </row>
    <row r="39" spans="1:13" ht="49.5" customHeight="1" thickBot="1" x14ac:dyDescent="0.3">
      <c r="A39" s="19"/>
      <c r="B39" s="48" t="str">
        <f t="shared" si="5"/>
        <v>38.21.29.000</v>
      </c>
      <c r="C39" s="40" t="s">
        <v>55</v>
      </c>
      <c r="D39" s="40" t="s">
        <v>63</v>
      </c>
      <c r="E39" s="44">
        <v>700</v>
      </c>
      <c r="F39" s="44">
        <v>400</v>
      </c>
      <c r="G39" s="44">
        <v>600</v>
      </c>
      <c r="H39" s="3">
        <f t="shared" si="0"/>
        <v>566.66999999999996</v>
      </c>
      <c r="I39" s="16">
        <f t="shared" si="3"/>
        <v>152.75</v>
      </c>
      <c r="J39" s="16">
        <f t="shared" si="4"/>
        <v>26.96</v>
      </c>
      <c r="K39" s="40">
        <v>1</v>
      </c>
      <c r="L39" s="3">
        <f t="shared" si="1"/>
        <v>400</v>
      </c>
      <c r="M39" s="3">
        <f t="shared" si="2"/>
        <v>400</v>
      </c>
    </row>
    <row r="40" spans="1:13" ht="49.5" customHeight="1" thickBot="1" x14ac:dyDescent="0.3">
      <c r="A40" s="19"/>
      <c r="B40" s="48" t="str">
        <f t="shared" si="5"/>
        <v>38.21.29.000</v>
      </c>
      <c r="C40" s="40" t="s">
        <v>56</v>
      </c>
      <c r="D40" s="40" t="s">
        <v>63</v>
      </c>
      <c r="E40" s="44">
        <v>700</v>
      </c>
      <c r="F40" s="44">
        <v>400</v>
      </c>
      <c r="G40" s="44">
        <v>600</v>
      </c>
      <c r="H40" s="3">
        <f t="shared" si="0"/>
        <v>566.66999999999996</v>
      </c>
      <c r="I40" s="16">
        <f t="shared" si="3"/>
        <v>152.75</v>
      </c>
      <c r="J40" s="16">
        <f t="shared" si="4"/>
        <v>26.96</v>
      </c>
      <c r="K40" s="40">
        <v>1</v>
      </c>
      <c r="L40" s="3">
        <f t="shared" si="1"/>
        <v>400</v>
      </c>
      <c r="M40" s="3">
        <f t="shared" si="2"/>
        <v>400</v>
      </c>
    </row>
    <row r="41" spans="1:13" ht="49.5" customHeight="1" thickBot="1" x14ac:dyDescent="0.3">
      <c r="A41" s="19"/>
      <c r="B41" s="48" t="str">
        <f t="shared" si="5"/>
        <v>38.21.29.000</v>
      </c>
      <c r="C41" s="40" t="s">
        <v>57</v>
      </c>
      <c r="D41" s="40" t="s">
        <v>63</v>
      </c>
      <c r="E41" s="44">
        <v>500</v>
      </c>
      <c r="F41" s="44">
        <v>400</v>
      </c>
      <c r="G41" s="44">
        <v>600</v>
      </c>
      <c r="H41" s="3">
        <f t="shared" si="0"/>
        <v>500</v>
      </c>
      <c r="I41" s="16">
        <f t="shared" si="3"/>
        <v>100</v>
      </c>
      <c r="J41" s="16">
        <f t="shared" si="4"/>
        <v>20</v>
      </c>
      <c r="K41" s="40">
        <v>1</v>
      </c>
      <c r="L41" s="3">
        <f t="shared" si="1"/>
        <v>400</v>
      </c>
      <c r="M41" s="3">
        <f t="shared" si="2"/>
        <v>400</v>
      </c>
    </row>
    <row r="42" spans="1:13" ht="49.5" customHeight="1" thickBot="1" x14ac:dyDescent="0.3">
      <c r="A42" s="19"/>
      <c r="B42" s="48" t="str">
        <f t="shared" si="5"/>
        <v>38.21.29.000</v>
      </c>
      <c r="C42" s="40" t="s">
        <v>58</v>
      </c>
      <c r="D42" s="40" t="s">
        <v>63</v>
      </c>
      <c r="E42" s="44">
        <v>500</v>
      </c>
      <c r="F42" s="44">
        <v>400</v>
      </c>
      <c r="G42" s="44">
        <v>600</v>
      </c>
      <c r="H42" s="3">
        <f t="shared" si="0"/>
        <v>500</v>
      </c>
      <c r="I42" s="16">
        <f t="shared" si="3"/>
        <v>100</v>
      </c>
      <c r="J42" s="16">
        <f t="shared" si="4"/>
        <v>20</v>
      </c>
      <c r="K42" s="40">
        <v>1</v>
      </c>
      <c r="L42" s="3">
        <f t="shared" si="1"/>
        <v>400</v>
      </c>
      <c r="M42" s="3">
        <f t="shared" si="2"/>
        <v>400</v>
      </c>
    </row>
    <row r="43" spans="1:13" ht="49.5" customHeight="1" thickBot="1" x14ac:dyDescent="0.3">
      <c r="A43" s="19"/>
      <c r="B43" s="48" t="str">
        <f t="shared" si="5"/>
        <v>38.21.29.000</v>
      </c>
      <c r="C43" s="40" t="s">
        <v>59</v>
      </c>
      <c r="D43" s="40" t="s">
        <v>63</v>
      </c>
      <c r="E43" s="44">
        <v>500</v>
      </c>
      <c r="F43" s="44">
        <v>400</v>
      </c>
      <c r="G43" s="44">
        <v>300</v>
      </c>
      <c r="H43" s="3">
        <f t="shared" si="0"/>
        <v>400</v>
      </c>
      <c r="I43" s="16">
        <f t="shared" si="3"/>
        <v>100</v>
      </c>
      <c r="J43" s="16">
        <f t="shared" si="4"/>
        <v>25</v>
      </c>
      <c r="K43" s="40">
        <v>1</v>
      </c>
      <c r="L43" s="3">
        <f t="shared" si="1"/>
        <v>400</v>
      </c>
      <c r="M43" s="3">
        <f t="shared" si="2"/>
        <v>400</v>
      </c>
    </row>
    <row r="44" spans="1:13" ht="49.5" customHeight="1" x14ac:dyDescent="0.25">
      <c r="A44" s="18"/>
      <c r="B44" s="49" t="str">
        <f t="shared" si="5"/>
        <v>38.21.29.000</v>
      </c>
      <c r="C44" s="42" t="s">
        <v>60</v>
      </c>
      <c r="D44" s="42" t="s">
        <v>63</v>
      </c>
      <c r="E44" s="43">
        <v>1600</v>
      </c>
      <c r="F44" s="43">
        <v>1300</v>
      </c>
      <c r="G44" s="43">
        <v>1000</v>
      </c>
      <c r="H44" s="45">
        <f t="shared" si="0"/>
        <v>1300</v>
      </c>
      <c r="I44" s="46">
        <f t="shared" si="3"/>
        <v>300</v>
      </c>
      <c r="J44" s="46">
        <f t="shared" si="4"/>
        <v>23.08</v>
      </c>
      <c r="K44" s="42">
        <v>13</v>
      </c>
      <c r="L44" s="45">
        <f t="shared" si="1"/>
        <v>1300</v>
      </c>
      <c r="M44" s="45">
        <f t="shared" si="2"/>
        <v>16900</v>
      </c>
    </row>
    <row r="45" spans="1:13" ht="49.5" customHeight="1" x14ac:dyDescent="0.25">
      <c r="A45" s="19"/>
      <c r="B45" s="48" t="str">
        <f t="shared" si="5"/>
        <v>38.21.29.000</v>
      </c>
      <c r="C45" s="47" t="s">
        <v>65</v>
      </c>
      <c r="D45" s="47" t="s">
        <v>63</v>
      </c>
      <c r="E45" s="44">
        <v>6500</v>
      </c>
      <c r="F45" s="44">
        <v>6000</v>
      </c>
      <c r="G45" s="44">
        <v>5000</v>
      </c>
      <c r="H45" s="3">
        <f t="shared" si="0"/>
        <v>5833.33</v>
      </c>
      <c r="I45" s="16">
        <f t="shared" si="3"/>
        <v>763.76</v>
      </c>
      <c r="J45" s="16">
        <f t="shared" si="4"/>
        <v>13.09</v>
      </c>
      <c r="K45" s="47">
        <v>5</v>
      </c>
      <c r="L45" s="3">
        <f t="shared" si="1"/>
        <v>6000</v>
      </c>
      <c r="M45" s="3">
        <f>K45*L45</f>
        <v>30000</v>
      </c>
    </row>
    <row r="46" spans="1:13" ht="33" customHeight="1" x14ac:dyDescent="0.25">
      <c r="A46" s="5"/>
      <c r="C46" s="6"/>
      <c r="D46" s="7"/>
      <c r="E46" s="8"/>
      <c r="F46" s="9"/>
      <c r="G46" s="9"/>
      <c r="H46" s="7"/>
      <c r="I46" s="9"/>
      <c r="J46" s="9"/>
      <c r="K46" s="4">
        <f>SUM(K14:K45)</f>
        <v>157</v>
      </c>
      <c r="M46" s="12">
        <f>SUM(M14:M45)</f>
        <v>92400</v>
      </c>
    </row>
    <row r="47" spans="1:13" ht="43.5" customHeight="1" x14ac:dyDescent="0.25">
      <c r="A47" s="37" t="s">
        <v>28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</row>
    <row r="48" spans="1:13" ht="43.5" customHeight="1" x14ac:dyDescent="0.25">
      <c r="A48" s="33" t="s">
        <v>15</v>
      </c>
      <c r="B48" s="33"/>
      <c r="C48" s="33"/>
      <c r="D48" s="33"/>
      <c r="E48" s="33"/>
      <c r="F48" s="33"/>
      <c r="G48" s="33"/>
      <c r="H48" s="33"/>
      <c r="I48" s="17" t="s">
        <v>16</v>
      </c>
    </row>
    <row r="49" spans="14:14" ht="43.5" customHeight="1" x14ac:dyDescent="0.25">
      <c r="N49" s="2"/>
    </row>
    <row r="50" spans="14:14" ht="43.5" customHeight="1" x14ac:dyDescent="0.25">
      <c r="N50" s="2"/>
    </row>
    <row r="51" spans="14:14" ht="18.75" customHeight="1" x14ac:dyDescent="0.25">
      <c r="N51" s="2"/>
    </row>
    <row r="52" spans="14:14" ht="43.5" customHeight="1" x14ac:dyDescent="0.25">
      <c r="N52" s="10"/>
    </row>
    <row r="53" spans="14:14" ht="58.5" customHeight="1" x14ac:dyDescent="0.25">
      <c r="N53" s="10"/>
    </row>
    <row r="54" spans="14:14" ht="43.5" customHeight="1" x14ac:dyDescent="0.25">
      <c r="N54" s="10"/>
    </row>
    <row r="55" spans="14:14" ht="43.5" customHeight="1" x14ac:dyDescent="0.25">
      <c r="N55" s="10"/>
    </row>
    <row r="56" spans="14:14" ht="43.5" customHeight="1" x14ac:dyDescent="0.25">
      <c r="N56" s="10"/>
    </row>
    <row r="57" spans="14:14" ht="43.5" customHeight="1" x14ac:dyDescent="0.25">
      <c r="N57" s="10"/>
    </row>
    <row r="58" spans="14:14" ht="62.25" customHeight="1" x14ac:dyDescent="0.25">
      <c r="N58" s="10"/>
    </row>
    <row r="59" spans="14:14" x14ac:dyDescent="0.25">
      <c r="N59" s="10"/>
    </row>
    <row r="60" spans="14:14" ht="15.75" customHeight="1" x14ac:dyDescent="0.25">
      <c r="N60" s="10"/>
    </row>
    <row r="61" spans="14:14" x14ac:dyDescent="0.25">
      <c r="N61" s="10"/>
    </row>
    <row r="62" spans="14:14" x14ac:dyDescent="0.25">
      <c r="N62" s="10"/>
    </row>
  </sheetData>
  <mergeCells count="24">
    <mergeCell ref="A48:H48"/>
    <mergeCell ref="A12:A13"/>
    <mergeCell ref="C12:C13"/>
    <mergeCell ref="D12:D13"/>
    <mergeCell ref="H12:H13"/>
    <mergeCell ref="B12:B13"/>
    <mergeCell ref="A47:M47"/>
    <mergeCell ref="A1:M1"/>
    <mergeCell ref="A8:M8"/>
    <mergeCell ref="A2:M2"/>
    <mergeCell ref="A3:M3"/>
    <mergeCell ref="A4:M4"/>
    <mergeCell ref="A5:M5"/>
    <mergeCell ref="A7:M7"/>
    <mergeCell ref="A6:M6"/>
    <mergeCell ref="C10:M10"/>
    <mergeCell ref="C11:M11"/>
    <mergeCell ref="E12:G12"/>
    <mergeCell ref="C9:M9"/>
    <mergeCell ref="K12:K13"/>
    <mergeCell ref="L12:L13"/>
    <mergeCell ref="M12:M13"/>
    <mergeCell ref="I12:I13"/>
    <mergeCell ref="J12:J13"/>
  </mergeCells>
  <pageMargins left="0.25" right="0.25" top="0.75" bottom="0.75" header="0.3" footer="0.3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ИХО-ПК</dc:creator>
  <cp:lastModifiedBy>ИХО-ПК</cp:lastModifiedBy>
  <cp:lastPrinted>2026-07-21T11:45:52Z</cp:lastPrinted>
  <dcterms:created xsi:type="dcterms:W3CDTF">2024-02-21T08:56:31Z</dcterms:created>
  <dcterms:modified xsi:type="dcterms:W3CDTF">2026-07-21T12:00:31Z</dcterms:modified>
</cp:coreProperties>
</file>