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 activeTab="1"/>
  </bookViews>
  <sheets>
    <sheet name="Лист3" sheetId="1" r:id="rId1"/>
    <sheet name="Лист3 (2)" sheetId="2" r:id="rId2"/>
  </sheets>
  <definedNames>
    <definedName name="_xlnm.Print_Area" localSheetId="1">'Лист3 (2)'!$A$1:$N$20</definedName>
  </definedNames>
  <calcPr calcId="145621" fullPrecision="0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12" i="2" l="1"/>
  <c r="N11" i="2"/>
  <c r="I12" i="2" l="1"/>
  <c r="I11" i="2" l="1"/>
  <c r="J12" i="2"/>
  <c r="J11" i="2"/>
  <c r="K11" i="2" l="1"/>
  <c r="K12" i="2"/>
  <c r="M13" i="2"/>
  <c r="K85" i="1"/>
  <c r="J84" i="1"/>
  <c r="I84" i="1"/>
  <c r="H84" i="1"/>
  <c r="L84" i="1" s="1"/>
  <c r="L83" i="1"/>
  <c r="I83" i="1"/>
  <c r="J83" i="1" s="1"/>
  <c r="H83" i="1"/>
  <c r="I82" i="1"/>
  <c r="H82" i="1"/>
  <c r="J82" i="1" s="1"/>
  <c r="L81" i="1"/>
  <c r="I81" i="1"/>
  <c r="J81" i="1" s="1"/>
  <c r="H81" i="1"/>
  <c r="I80" i="1"/>
  <c r="J80" i="1" s="1"/>
  <c r="H80" i="1"/>
  <c r="L80" i="1" s="1"/>
  <c r="I79" i="1"/>
  <c r="H79" i="1"/>
  <c r="L79" i="1" s="1"/>
  <c r="I78" i="1"/>
  <c r="H78" i="1"/>
  <c r="L77" i="1"/>
  <c r="I77" i="1"/>
  <c r="J77" i="1" s="1"/>
  <c r="H77" i="1"/>
  <c r="I76" i="1"/>
  <c r="J76" i="1" s="1"/>
  <c r="H76" i="1"/>
  <c r="L76" i="1" s="1"/>
  <c r="I75" i="1"/>
  <c r="H75" i="1"/>
  <c r="L75" i="1" s="1"/>
  <c r="I74" i="1"/>
  <c r="H74" i="1"/>
  <c r="I73" i="1"/>
  <c r="H73" i="1"/>
  <c r="L73" i="1" s="1"/>
  <c r="I72" i="1"/>
  <c r="H72" i="1"/>
  <c r="L72" i="1" s="1"/>
  <c r="L71" i="1"/>
  <c r="I71" i="1"/>
  <c r="J71" i="1" s="1"/>
  <c r="H71" i="1"/>
  <c r="I70" i="1"/>
  <c r="H70" i="1"/>
  <c r="J70" i="1" s="1"/>
  <c r="I69" i="1"/>
  <c r="H69" i="1"/>
  <c r="L69" i="1" s="1"/>
  <c r="J68" i="1"/>
  <c r="I68" i="1"/>
  <c r="H68" i="1"/>
  <c r="L68" i="1" s="1"/>
  <c r="L67" i="1"/>
  <c r="I67" i="1"/>
  <c r="J67" i="1" s="1"/>
  <c r="H67" i="1"/>
  <c r="I66" i="1"/>
  <c r="H66" i="1"/>
  <c r="J66" i="1" s="1"/>
  <c r="L65" i="1"/>
  <c r="I65" i="1"/>
  <c r="J65" i="1" s="1"/>
  <c r="H65" i="1"/>
  <c r="I64" i="1"/>
  <c r="J64" i="1" s="1"/>
  <c r="H64" i="1"/>
  <c r="L64" i="1" s="1"/>
  <c r="I63" i="1"/>
  <c r="H63" i="1"/>
  <c r="L63" i="1" s="1"/>
  <c r="I62" i="1"/>
  <c r="H62" i="1"/>
  <c r="L61" i="1"/>
  <c r="I61" i="1"/>
  <c r="J61" i="1" s="1"/>
  <c r="H61" i="1"/>
  <c r="I60" i="1"/>
  <c r="J60" i="1" s="1"/>
  <c r="H60" i="1"/>
  <c r="L60" i="1" s="1"/>
  <c r="I59" i="1"/>
  <c r="H59" i="1"/>
  <c r="L59" i="1" s="1"/>
  <c r="I58" i="1"/>
  <c r="H58" i="1"/>
  <c r="I57" i="1"/>
  <c r="H57" i="1"/>
  <c r="L57" i="1" s="1"/>
  <c r="I56" i="1"/>
  <c r="J56" i="1" s="1"/>
  <c r="H56" i="1"/>
  <c r="L56" i="1" s="1"/>
  <c r="L55" i="1"/>
  <c r="I55" i="1"/>
  <c r="H55" i="1"/>
  <c r="I54" i="1"/>
  <c r="H54" i="1"/>
  <c r="J54" i="1" s="1"/>
  <c r="I53" i="1"/>
  <c r="H53" i="1"/>
  <c r="L53" i="1" s="1"/>
  <c r="J52" i="1"/>
  <c r="I52" i="1"/>
  <c r="H52" i="1"/>
  <c r="L52" i="1" s="1"/>
  <c r="L51" i="1"/>
  <c r="I51" i="1"/>
  <c r="J51" i="1" s="1"/>
  <c r="H51" i="1"/>
  <c r="I50" i="1"/>
  <c r="H50" i="1"/>
  <c r="J50" i="1" s="1"/>
  <c r="L49" i="1"/>
  <c r="I49" i="1"/>
  <c r="H49" i="1"/>
  <c r="I48" i="1"/>
  <c r="J48" i="1" s="1"/>
  <c r="H48" i="1"/>
  <c r="L48" i="1" s="1"/>
  <c r="I47" i="1"/>
  <c r="H47" i="1"/>
  <c r="L47" i="1" s="1"/>
  <c r="I46" i="1"/>
  <c r="J46" i="1" s="1"/>
  <c r="H46" i="1"/>
  <c r="L46" i="1" s="1"/>
  <c r="L45" i="1"/>
  <c r="I45" i="1"/>
  <c r="J45" i="1" s="1"/>
  <c r="H45" i="1"/>
  <c r="I44" i="1"/>
  <c r="J44" i="1" s="1"/>
  <c r="H44" i="1"/>
  <c r="L44" i="1" s="1"/>
  <c r="I43" i="1"/>
  <c r="H43" i="1"/>
  <c r="L43" i="1" s="1"/>
  <c r="I42" i="1"/>
  <c r="J42" i="1" s="1"/>
  <c r="H42" i="1"/>
  <c r="L42" i="1" s="1"/>
  <c r="I41" i="1"/>
  <c r="H41" i="1"/>
  <c r="L41" i="1" s="1"/>
  <c r="I40" i="1"/>
  <c r="H40" i="1"/>
  <c r="L40" i="1" s="1"/>
  <c r="L39" i="1"/>
  <c r="I39" i="1"/>
  <c r="J39" i="1" s="1"/>
  <c r="H39" i="1"/>
  <c r="I38" i="1"/>
  <c r="H38" i="1"/>
  <c r="L38" i="1" s="1"/>
  <c r="I37" i="1"/>
  <c r="H37" i="1"/>
  <c r="L37" i="1" s="1"/>
  <c r="L36" i="1"/>
  <c r="I36" i="1"/>
  <c r="H36" i="1"/>
  <c r="J36" i="1" s="1"/>
  <c r="L35" i="1"/>
  <c r="I35" i="1"/>
  <c r="J35" i="1" s="1"/>
  <c r="H35" i="1"/>
  <c r="I34" i="1"/>
  <c r="H34" i="1"/>
  <c r="L34" i="1" s="1"/>
  <c r="I33" i="1"/>
  <c r="H33" i="1"/>
  <c r="L33" i="1" s="1"/>
  <c r="L32" i="1"/>
  <c r="I32" i="1"/>
  <c r="J32" i="1" s="1"/>
  <c r="H32" i="1"/>
  <c r="L31" i="1"/>
  <c r="I31" i="1"/>
  <c r="H31" i="1"/>
  <c r="I30" i="1"/>
  <c r="H30" i="1"/>
  <c r="L30" i="1" s="1"/>
  <c r="I29" i="1"/>
  <c r="H29" i="1"/>
  <c r="L29" i="1" s="1"/>
  <c r="L28" i="1"/>
  <c r="I28" i="1"/>
  <c r="J28" i="1" s="1"/>
  <c r="H28" i="1"/>
  <c r="L27" i="1"/>
  <c r="I27" i="1"/>
  <c r="H27" i="1"/>
  <c r="I26" i="1"/>
  <c r="H26" i="1"/>
  <c r="L26" i="1" s="1"/>
  <c r="I25" i="1"/>
  <c r="H25" i="1"/>
  <c r="L25" i="1" s="1"/>
  <c r="L24" i="1"/>
  <c r="I24" i="1"/>
  <c r="J24" i="1" s="1"/>
  <c r="H24" i="1"/>
  <c r="L23" i="1"/>
  <c r="I23" i="1"/>
  <c r="H23" i="1"/>
  <c r="I22" i="1"/>
  <c r="H22" i="1"/>
  <c r="L22" i="1" s="1"/>
  <c r="I21" i="1"/>
  <c r="H21" i="1"/>
  <c r="L21" i="1" s="1"/>
  <c r="L20" i="1"/>
  <c r="I20" i="1"/>
  <c r="J20" i="1" s="1"/>
  <c r="H20" i="1"/>
  <c r="L19" i="1"/>
  <c r="I19" i="1"/>
  <c r="H19" i="1"/>
  <c r="I18" i="1"/>
  <c r="H18" i="1"/>
  <c r="L18" i="1" s="1"/>
  <c r="I17" i="1"/>
  <c r="H17" i="1"/>
  <c r="L17" i="1" s="1"/>
  <c r="L16" i="1"/>
  <c r="I16" i="1"/>
  <c r="J16" i="1" s="1"/>
  <c r="H16" i="1"/>
  <c r="L15" i="1"/>
  <c r="I15" i="1"/>
  <c r="H15" i="1"/>
  <c r="I14" i="1"/>
  <c r="H14" i="1"/>
  <c r="L14" i="1" s="1"/>
  <c r="I13" i="1"/>
  <c r="H13" i="1"/>
  <c r="L13" i="1" s="1"/>
  <c r="L12" i="1"/>
  <c r="I12" i="1"/>
  <c r="J12" i="1" s="1"/>
  <c r="H12" i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I11" i="1"/>
  <c r="H11" i="1"/>
  <c r="L11" i="1" s="1"/>
  <c r="J14" i="1" l="1"/>
  <c r="J30" i="1"/>
  <c r="J34" i="1"/>
  <c r="J38" i="1"/>
  <c r="J47" i="1"/>
  <c r="J11" i="1"/>
  <c r="J13" i="1"/>
  <c r="J21" i="1"/>
  <c r="J25" i="1"/>
  <c r="J29" i="1"/>
  <c r="J33" i="1"/>
  <c r="J37" i="1"/>
  <c r="J43" i="1"/>
  <c r="J53" i="1"/>
  <c r="J59" i="1"/>
  <c r="J62" i="1"/>
  <c r="J69" i="1"/>
  <c r="J75" i="1"/>
  <c r="J78" i="1"/>
  <c r="J22" i="1"/>
  <c r="J26" i="1"/>
  <c r="J41" i="1"/>
  <c r="J57" i="1"/>
  <c r="J17" i="1"/>
  <c r="J15" i="1"/>
  <c r="J19" i="1"/>
  <c r="J23" i="1"/>
  <c r="J27" i="1"/>
  <c r="J31" i="1"/>
  <c r="J40" i="1"/>
  <c r="J49" i="1"/>
  <c r="J55" i="1"/>
  <c r="J58" i="1"/>
  <c r="J72" i="1"/>
  <c r="J74" i="1"/>
  <c r="J18" i="1"/>
  <c r="J63" i="1"/>
  <c r="J73" i="1"/>
  <c r="J79" i="1"/>
  <c r="N13" i="2"/>
  <c r="L50" i="1"/>
  <c r="L85" i="1" s="1"/>
  <c r="L54" i="1"/>
  <c r="L58" i="1"/>
  <c r="L62" i="1"/>
  <c r="L66" i="1"/>
  <c r="L70" i="1"/>
  <c r="L74" i="1"/>
  <c r="L78" i="1"/>
  <c r="L82" i="1"/>
</calcChain>
</file>

<file path=xl/sharedStrings.xml><?xml version="1.0" encoding="utf-8"?>
<sst xmlns="http://schemas.openxmlformats.org/spreadsheetml/2006/main" count="126" uniqueCount="94">
  <si>
    <t>Обоснования начальной (максимальной) цены договора, цены договора, заключаемого с единственным поставщиком (подрядчиком, исполнителем)</t>
  </si>
  <si>
    <t>Поставка канцелярских товаров для Государственного бюджетного общеобразовательного учреждения лицей №144 Калининского района  Санкт-Петербурга</t>
  </si>
  <si>
    <t>(указывается предмет контракта)</t>
  </si>
  <si>
    <r>
      <rPr>
        <sz val="16"/>
        <color rgb="FF000000"/>
        <rFont val="Calibri"/>
        <family val="2"/>
        <charset val="204"/>
      </rPr>
      <t xml:space="preserve">Используемый метод определения начальной максимальной цены: </t>
    </r>
    <r>
      <rPr>
        <b/>
        <sz val="16"/>
        <color rgb="FF000000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</si>
  <si>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</t>
  </si>
  <si>
    <t>№ п/п</t>
  </si>
  <si>
    <t>Основные характеристики объекта закупки</t>
  </si>
  <si>
    <t>Цена предложенная участником № 1, руб. ц₁</t>
  </si>
  <si>
    <t>Цена предложенная участником № 2, руб. ц₂</t>
  </si>
  <si>
    <r>
      <rPr>
        <b/>
        <sz val="16"/>
        <color rgb="FF000000"/>
        <rFont val="Times New Roman"/>
        <family val="1"/>
        <charset val="204"/>
      </rPr>
      <t>Цена предложенная участником № 3, руб. ц</t>
    </r>
    <r>
      <rPr>
        <b/>
        <sz val="16"/>
        <color rgb="FF000000"/>
        <rFont val="Calibri"/>
        <family val="2"/>
        <charset val="204"/>
      </rPr>
      <t>₃</t>
    </r>
  </si>
  <si>
    <r>
      <rPr>
        <b/>
        <sz val="16"/>
        <color rgb="FF000000"/>
        <rFont val="Times New Roman"/>
        <family val="1"/>
        <charset val="204"/>
      </rPr>
      <t>Цена предложенная участником № 4, руб. ц</t>
    </r>
    <r>
      <rPr>
        <b/>
        <sz val="16"/>
        <color rgb="FF000000"/>
        <rFont val="Calibri"/>
        <family val="2"/>
        <charset val="204"/>
      </rPr>
      <t>₄</t>
    </r>
  </si>
  <si>
    <r>
      <rPr>
        <b/>
        <sz val="16"/>
        <color rgb="FF000000"/>
        <rFont val="Times New Roman"/>
        <family val="1"/>
        <charset val="204"/>
      </rPr>
      <t>Цена предложенная участником № 5, руб. ц</t>
    </r>
    <r>
      <rPr>
        <b/>
        <sz val="16"/>
        <color rgb="FF000000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</si>
  <si>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</si>
  <si>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Среднее квадратичное отклонение, руб.</t>
  </si>
  <si>
    <t>Коэффициент вариации, %</t>
  </si>
  <si>
    <t>Кол-во</t>
  </si>
  <si>
    <t>Общая стоимость   (руб.)</t>
  </si>
  <si>
    <t>Альбом для рисования</t>
  </si>
  <si>
    <t>Архивный короб 75мм</t>
  </si>
  <si>
    <t>Блок-кубик запасной</t>
  </si>
  <si>
    <t>Блок для записей в подставке</t>
  </si>
  <si>
    <t>Бумага акварельная А3 для черчения</t>
  </si>
  <si>
    <t xml:space="preserve">Бумага цветная </t>
  </si>
  <si>
    <t>Бумага для заметок с клеевым краем 76Х76мм</t>
  </si>
  <si>
    <t xml:space="preserve"> Вертикальный накопитель</t>
  </si>
  <si>
    <t>Гуашь художественная в наборе</t>
  </si>
  <si>
    <t>Дырокол</t>
  </si>
  <si>
    <t>Клей ПВА 65г</t>
  </si>
  <si>
    <t>Клей карандаш</t>
  </si>
  <si>
    <t>Клей универсал 30мл</t>
  </si>
  <si>
    <t>Клейкая лента двусторонняя</t>
  </si>
  <si>
    <t>Клейкая масса</t>
  </si>
  <si>
    <t>Коврик – подкладка настольный для резки</t>
  </si>
  <si>
    <t>Корректирующая  жидкость</t>
  </si>
  <si>
    <t>Краска штемпельная</t>
  </si>
  <si>
    <t xml:space="preserve">Ластик  </t>
  </si>
  <si>
    <t>Лента клейкая (скотч)</t>
  </si>
  <si>
    <t xml:space="preserve">Лента корректирующая </t>
  </si>
  <si>
    <t>Магнитные держатели</t>
  </si>
  <si>
    <t>Маркер для бумаги</t>
  </si>
  <si>
    <t>Маркер лаковый</t>
  </si>
  <si>
    <t>Маркер д/досок 2,0мм  зеленый</t>
  </si>
  <si>
    <t>Маркер д/досок 2,0мм  красный</t>
  </si>
  <si>
    <t>Маркер д/досок 2,0ммсиний</t>
  </si>
  <si>
    <t>Маркер д/досок 2,0мм черный</t>
  </si>
  <si>
    <t xml:space="preserve">Мел </t>
  </si>
  <si>
    <t>Набор кистей</t>
  </si>
  <si>
    <t>Нож макетный</t>
  </si>
  <si>
    <t>Ножницы</t>
  </si>
  <si>
    <t>Обложка «Дело»</t>
  </si>
  <si>
    <t>Папка-уголок</t>
  </si>
  <si>
    <t>Папка скоросшиватель А 4</t>
  </si>
  <si>
    <t xml:space="preserve">Планшет </t>
  </si>
  <si>
    <t>Планинг</t>
  </si>
  <si>
    <t>Пленка для ламинирования</t>
  </si>
  <si>
    <t xml:space="preserve">Регистратор 50мм  чёрный
</t>
  </si>
  <si>
    <t xml:space="preserve">Резак для бумаги
KW-triO 13400
(или аналог)
</t>
  </si>
  <si>
    <t>Резинка для денег</t>
  </si>
  <si>
    <t>Ручка шариковая синяя</t>
  </si>
  <si>
    <t>Ручка шариковая черная</t>
  </si>
  <si>
    <t>Ручка гелиевая черная</t>
  </si>
  <si>
    <t>Ручка гелиевая красная</t>
  </si>
  <si>
    <t>Ручки шариковые (набор)</t>
  </si>
  <si>
    <t>Сертификат-бумага</t>
  </si>
  <si>
    <t>Скобы для степлера</t>
  </si>
  <si>
    <t>Скоросшиватель «Дело»</t>
  </si>
  <si>
    <t xml:space="preserve">Скрепки </t>
  </si>
  <si>
    <t>Степлер</t>
  </si>
  <si>
    <t>Тетрадь А 4 60л</t>
  </si>
  <si>
    <t xml:space="preserve">Тетрадь А 4 96л </t>
  </si>
  <si>
    <t>Текстовыделитель</t>
  </si>
  <si>
    <t xml:space="preserve">Точилка </t>
  </si>
  <si>
    <t>Файл-вкладыш</t>
  </si>
  <si>
    <t xml:space="preserve">Фломастеры </t>
  </si>
  <si>
    <t>Цветные карандаши в наборе</t>
  </si>
  <si>
    <t>Ярлычки-закладки</t>
  </si>
  <si>
    <t>Итого: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</si>
  <si>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</si>
  <si>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Дата подготовки обоснования НМЦК: 26.02.2019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</si>
  <si>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</si>
  <si>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</si>
  <si>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</si>
  <si>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Средняя цена, руб. &lt;Ц&gt;=(ц₁+ц₂+ц₃+….)/n(n-количество предложений)</t>
  </si>
  <si>
    <t>Единица измерения</t>
  </si>
  <si>
    <t>шт.</t>
  </si>
  <si>
    <r>
      <t>Цена предложенная участником № 3, руб. ц</t>
    </r>
    <r>
      <rPr>
        <b/>
        <sz val="12"/>
        <color rgb="FF000000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</si>
  <si>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2"/>
        <color rgb="FF000000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</si>
  <si>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2"/>
        <color rgb="FF000000"/>
        <rFont val="Calibri"/>
        <family val="2"/>
        <charset val="204"/>
      </rPr>
      <t>₅</t>
    </r>
  </si>
  <si>
    <t>Стол ученический</t>
  </si>
  <si>
    <t>Стул ученический</t>
  </si>
  <si>
    <t>Цена за единицу, руб.(Нормативный метод Распоряжение от 07.07.2026 № 690-р (вступ. В силу с 13.07.2026)</t>
  </si>
  <si>
    <t>Поставка ученической мебели для Государственного бюджетного общеобразовательного учреждения лицей №144 Калининского района  Санкт-Петербурга</t>
  </si>
  <si>
    <t>Дата подготовки обоснования НМЦК: 20.07.2026</t>
  </si>
  <si>
    <t xml:space="preserve">Во исполнение подп. «в» пункта 7 Постановления № 1875, с учетом информационного письма Минфина России от 31.01.2025 N 24-01-06/8697 "О применении положений постановления Правительства Российской Федерации от 23 декабря 2024 г.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N 24-06-06/25869 заказчиком:
а) в государственной информационной системе промышленности установлено 3 субъект(-а, -ов) деятельности в сфере промышленности, информация о которых включена в государственную информационную систему промышленности, и из них, осуществляющим поставку товара направлено 3 запрос(-ов) (исх. от 14.07.2026 № 249);
б) на официальном сайте единой информационной системы в реестре контрактов, заключенных заказчиками, установлено (найдена информация) и направлено 6 запросов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(исх. от 14.07.2026 № 248).
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получено менее 3 (трех) ответов.
В связи с неполучением заказчиком информации в необходимом количестве, предусмотренной абзацем третьим подпункта "в" пункта 7 Постановления N 1875, заказчик применяет метод сопоставимых рыночных цен (анализа рынка) в соответствии с положениями статьи 22 Закона N 44-ФЗ без учета такой информации и использует иную предусмотренную частью 5 статьи 22 Закона N 44-ФЗ информацию о ценах.
Валюта, используемая для формирования цены контракта и расчетов с поставщиками (исполнителями, подрядчиками), - Российский рубль.
Начальная (максимальная) цена контракта НМЦК рассчитана Заказчиком по формуле, определенной п. 3.21 Методических рекомендаций.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</si>
</sst>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\-??_р_._-;_-@_-"/>
    <numFmt numFmtId="165" formatCode="#,##0.00;[Red]#,##0.00"/>
  </numFmts>
  <fonts count="11" x14ac:knownFonts="1"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6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b/>
      <sz val="16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7" fillId="0" borderId="0" applyBorder="0" applyProtection="0"/>
    <xf numFmtId="9" fontId="7" fillId="0" borderId="0"/>
    <xf numFmtId="0" fontId="1" fillId="0" borderId="0"/>
  </cellStyleXfs>
  <cellXfs count="10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top" wrapText="1"/>
    </xf>
    <xf numFmtId="9" fontId="3" fillId="0" borderId="6" xfId="2" applyFont="1" applyBorder="1" applyAlignment="1" applyProtection="1">
      <alignment horizontal="center" vertical="top" wrapText="1"/>
    </xf>
    <xf numFmtId="0" fontId="4" fillId="2" borderId="6" xfId="0" applyFont="1" applyFill="1" applyBorder="1" applyAlignment="1">
      <alignment horizontal="center" vertical="center" wrapText="1"/>
    </xf>
    <xf numFmtId="164" fontId="4" fillId="0" borderId="6" xfId="1" applyFont="1" applyBorder="1" applyAlignment="1" applyProtection="1">
      <alignment horizontal="center" vertical="center" wrapText="1"/>
    </xf>
    <xf numFmtId="0" fontId="3" fillId="0" borderId="0" xfId="0" applyFont="1"/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2" fontId="2" fillId="0" borderId="8" xfId="0" applyNumberFormat="1" applyFont="1" applyBorder="1" applyAlignment="1">
      <alignment vertical="top"/>
    </xf>
    <xf numFmtId="2" fontId="0" fillId="0" borderId="8" xfId="0" applyNumberFormat="1" applyBorder="1" applyAlignment="1">
      <alignment vertical="top"/>
    </xf>
    <xf numFmtId="2" fontId="0" fillId="0" borderId="9" xfId="0" applyNumberFormat="1" applyBorder="1" applyAlignment="1">
      <alignment vertical="top"/>
    </xf>
    <xf numFmtId="165" fontId="2" fillId="0" borderId="6" xfId="0" applyNumberFormat="1" applyFont="1" applyBorder="1" applyAlignment="1">
      <alignment vertical="center"/>
    </xf>
    <xf numFmtId="9" fontId="3" fillId="0" borderId="6" xfId="2" applyFont="1" applyBorder="1" applyAlignment="1" applyProtection="1">
      <alignment vertical="center"/>
    </xf>
    <xf numFmtId="0" fontId="2" fillId="0" borderId="10" xfId="0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2" fillId="0" borderId="12" xfId="0" applyFont="1" applyBorder="1" applyAlignment="1">
      <alignment vertical="top" wrapText="1"/>
    </xf>
    <xf numFmtId="2" fontId="2" fillId="0" borderId="19" xfId="0" applyNumberFormat="1" applyFont="1" applyBorder="1" applyAlignment="1">
      <alignment vertical="top"/>
    </xf>
    <xf numFmtId="2" fontId="0" fillId="0" borderId="19" xfId="0" applyNumberFormat="1" applyBorder="1" applyAlignment="1">
      <alignment vertical="top"/>
    </xf>
    <xf numFmtId="2" fontId="0" fillId="0" borderId="20" xfId="0" applyNumberFormat="1" applyBorder="1" applyAlignment="1">
      <alignment vertical="top"/>
    </xf>
    <xf numFmtId="0" fontId="2" fillId="0" borderId="6" xfId="0" applyFont="1" applyBorder="1" applyAlignment="1">
      <alignment horizontal="center" vertical="center"/>
    </xf>
    <xf numFmtId="0" fontId="3" fillId="0" borderId="21" xfId="0" applyFont="1" applyBorder="1" applyAlignment="1">
      <alignment horizontal="right" vertical="center"/>
    </xf>
    <xf numFmtId="165" fontId="3" fillId="0" borderId="6" xfId="0" applyNumberFormat="1" applyFont="1" applyBorder="1"/>
    <xf numFmtId="9" fontId="3" fillId="0" borderId="6" xfId="2" applyFont="1" applyBorder="1" applyAlignment="1" applyProtection="1"/>
    <xf numFmtId="2" fontId="2" fillId="0" borderId="6" xfId="0" applyNumberFormat="1" applyFont="1" applyBorder="1"/>
    <xf numFmtId="0" fontId="2" fillId="0" borderId="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2" xfId="0" applyFont="1" applyBorder="1"/>
    <xf numFmtId="0" fontId="2" fillId="0" borderId="0" xfId="0" applyFont="1" applyAlignment="1">
      <alignment horizontal="center"/>
    </xf>
    <xf numFmtId="0" fontId="3" fillId="0" borderId="23" xfId="0" applyFont="1" applyBorder="1" applyAlignment="1">
      <alignment horizontal="center"/>
    </xf>
    <xf numFmtId="0" fontId="2" fillId="0" borderId="24" xfId="0" applyFont="1" applyBorder="1"/>
    <xf numFmtId="0" fontId="4" fillId="0" borderId="25" xfId="0" applyFont="1" applyBorder="1" applyAlignment="1">
      <alignment horizontal="center" vertical="center"/>
    </xf>
    <xf numFmtId="0" fontId="4" fillId="0" borderId="25" xfId="0" applyFont="1" applyBorder="1" applyAlignment="1">
      <alignment horizontal="right" vertical="center"/>
    </xf>
    <xf numFmtId="165" fontId="4" fillId="0" borderId="25" xfId="0" applyNumberFormat="1" applyFont="1" applyBorder="1"/>
    <xf numFmtId="165" fontId="4" fillId="0" borderId="25" xfId="0" applyNumberFormat="1" applyFont="1" applyBorder="1" applyAlignment="1">
      <alignment horizontal="center"/>
    </xf>
    <xf numFmtId="9" fontId="4" fillId="0" borderId="25" xfId="2" applyFont="1" applyBorder="1" applyAlignment="1" applyProtection="1"/>
    <xf numFmtId="9" fontId="4" fillId="0" borderId="25" xfId="2" applyFont="1" applyBorder="1" applyAlignment="1" applyProtection="1">
      <alignment horizontal="center"/>
    </xf>
    <xf numFmtId="2" fontId="4" fillId="0" borderId="25" xfId="0" applyNumberFormat="1" applyFont="1" applyBorder="1"/>
    <xf numFmtId="0" fontId="6" fillId="0" borderId="0" xfId="0" applyFont="1" applyBorder="1" applyAlignment="1">
      <alignment horizontal="center" wrapText="1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6" fillId="0" borderId="22" xfId="0" applyFont="1" applyBorder="1"/>
    <xf numFmtId="0" fontId="6" fillId="0" borderId="22" xfId="0" applyFont="1" applyBorder="1" applyAlignment="1">
      <alignment horizontal="center"/>
    </xf>
    <xf numFmtId="0" fontId="8" fillId="0" borderId="25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 shrinkToFit="1"/>
    </xf>
    <xf numFmtId="0" fontId="10" fillId="0" borderId="25" xfId="0" applyFont="1" applyBorder="1" applyAlignment="1">
      <alignment horizontal="center" vertical="center" wrapText="1" shrinkToFit="1"/>
    </xf>
    <xf numFmtId="0" fontId="10" fillId="0" borderId="25" xfId="0" applyFont="1" applyBorder="1" applyAlignment="1">
      <alignment horizontal="center" vertical="top" wrapText="1" shrinkToFit="1"/>
    </xf>
    <xf numFmtId="0" fontId="9" fillId="0" borderId="25" xfId="0" applyFont="1" applyBorder="1" applyAlignment="1">
      <alignment horizontal="center" vertical="top" wrapText="1"/>
    </xf>
    <xf numFmtId="9" fontId="9" fillId="0" borderId="25" xfId="2" applyFont="1" applyBorder="1" applyAlignment="1" applyProtection="1">
      <alignment horizontal="center" vertical="top" wrapText="1"/>
    </xf>
    <xf numFmtId="0" fontId="10" fillId="2" borderId="25" xfId="0" applyFont="1" applyFill="1" applyBorder="1" applyAlignment="1">
      <alignment horizontal="center" vertical="center" wrapText="1"/>
    </xf>
    <xf numFmtId="164" fontId="10" fillId="0" borderId="25" xfId="1" applyFont="1" applyBorder="1" applyAlignment="1" applyProtection="1">
      <alignment horizontal="center" vertical="center" wrapText="1"/>
    </xf>
    <xf numFmtId="0" fontId="9" fillId="0" borderId="0" xfId="0" applyFont="1"/>
    <xf numFmtId="0" fontId="10" fillId="0" borderId="25" xfId="0" applyFont="1" applyBorder="1" applyAlignment="1">
      <alignment horizontal="left" vertical="center" wrapText="1"/>
    </xf>
    <xf numFmtId="0" fontId="10" fillId="0" borderId="25" xfId="0" applyFont="1" applyBorder="1" applyAlignment="1">
      <alignment vertical="center" wrapText="1"/>
    </xf>
    <xf numFmtId="2" fontId="10" fillId="0" borderId="25" xfId="0" applyNumberFormat="1" applyFont="1" applyBorder="1" applyAlignment="1">
      <alignment vertical="top"/>
    </xf>
    <xf numFmtId="2" fontId="10" fillId="0" borderId="25" xfId="0" applyNumberFormat="1" applyFont="1" applyBorder="1" applyAlignment="1">
      <alignment horizontal="center" vertical="top"/>
    </xf>
    <xf numFmtId="165" fontId="10" fillId="0" borderId="25" xfId="0" applyNumberFormat="1" applyFont="1" applyBorder="1" applyAlignment="1">
      <alignment vertical="center"/>
    </xf>
    <xf numFmtId="9" fontId="10" fillId="0" borderId="25" xfId="2" applyFont="1" applyBorder="1" applyAlignment="1" applyProtection="1">
      <alignment vertical="center"/>
    </xf>
    <xf numFmtId="9" fontId="10" fillId="0" borderId="25" xfId="2" applyFont="1" applyBorder="1" applyAlignment="1" applyProtection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2" fontId="10" fillId="0" borderId="25" xfId="0" applyNumberFormat="1" applyFont="1" applyBorder="1" applyAlignment="1">
      <alignment horizontal="center" vertical="center"/>
    </xf>
    <xf numFmtId="0" fontId="8" fillId="0" borderId="0" xfId="0" applyFont="1"/>
    <xf numFmtId="0" fontId="2" fillId="0" borderId="0" xfId="0" applyFont="1" applyBorder="1" applyAlignment="1">
      <alignment horizontal="justify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0" xfId="0" applyFont="1" applyBorder="1" applyAlignment="1">
      <alignment horizontal="justify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/>
    </xf>
  </cellXfs>
  <cellStyles count="4">
    <cellStyle name="Обычный" xfId="0" builtinId="0"/>
    <cellStyle name="Обычный 2" xfId="3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139680</xdr:colOff>
      <xdr:row>9</xdr:row>
      <xdr:rowOff>232200</xdr:rowOff>
    </xdr:from>
    <xdr:to>
      <xdr:col>9</xdr:col>
      <xdr:colOff>610560</xdr:colOff>
      <xdr:row>9</xdr:row>
      <xdr:rowOff>484920</xdr:rowOff>
    </xdr:to>
    <xdr:pic>
      <xdr:nvPicPr>
        <xdr:cNvPr id="2" name="Рисунок 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11662200" y="3117960"/>
          <a:ext cx="470880" cy="252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73080</xdr:colOff>
      <xdr:row>9</xdr:row>
      <xdr:rowOff>205560</xdr:rowOff>
    </xdr:from>
    <xdr:to>
      <xdr:col>8</xdr:col>
      <xdr:colOff>611640</xdr:colOff>
      <xdr:row>9</xdr:row>
      <xdr:rowOff>644040</xdr:rowOff>
    </xdr:to>
    <xdr:pic>
      <xdr:nvPicPr>
        <xdr:cNvPr id="3" name="Рисунок 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668600" y="3091320"/>
          <a:ext cx="538560" cy="438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140760</xdr:colOff>
      <xdr:row>9</xdr:row>
      <xdr:rowOff>232200</xdr:rowOff>
    </xdr:from>
    <xdr:to>
      <xdr:col>10</xdr:col>
      <xdr:colOff>611640</xdr:colOff>
      <xdr:row>9</xdr:row>
      <xdr:rowOff>484920</xdr:rowOff>
    </xdr:to>
    <xdr:pic>
      <xdr:nvPicPr>
        <xdr:cNvPr id="2" name="Рисунок 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11625120" y="3068640"/>
          <a:ext cx="470880" cy="252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73440</xdr:colOff>
      <xdr:row>9</xdr:row>
      <xdr:rowOff>205560</xdr:rowOff>
    </xdr:from>
    <xdr:to>
      <xdr:col>9</xdr:col>
      <xdr:colOff>612000</xdr:colOff>
      <xdr:row>9</xdr:row>
      <xdr:rowOff>644040</xdr:rowOff>
    </xdr:to>
    <xdr:pic>
      <xdr:nvPicPr>
        <xdr:cNvPr id="3" name="Рисунок 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630800" y="3042000"/>
          <a:ext cx="538560" cy="43848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90"/>
  <sheetViews>
    <sheetView view="pageBreakPreview" topLeftCell="A64" zoomScale="69" zoomScaleNormal="57" zoomScalePageLayoutView="69" workbookViewId="0">
      <selection activeCell="L48" sqref="L48"/>
    </sheetView>
  </sheetViews>
  <sheetFormatPr defaultColWidth="9.140625" defaultRowHeight="21" x14ac:dyDescent="0.35"/>
  <cols>
    <col min="1" max="1" width="7.42578125" style="1" customWidth="1"/>
    <col min="2" max="2" width="60.5703125" style="1" customWidth="1"/>
    <col min="3" max="3" width="16" style="1" customWidth="1"/>
    <col min="4" max="4" width="15" style="1" customWidth="1"/>
    <col min="5" max="5" width="13" style="1" customWidth="1"/>
    <col min="6" max="6" width="12.5703125" style="1" customWidth="1"/>
    <col min="7" max="7" width="12.85546875" style="1" customWidth="1"/>
    <col min="8" max="8" width="12.7109375" style="1" customWidth="1"/>
    <col min="9" max="9" width="13.140625" style="1" customWidth="1"/>
    <col min="10" max="10" width="12" style="1" customWidth="1"/>
    <col min="11" max="11" width="14.42578125" style="1" customWidth="1"/>
    <col min="12" max="12" width="15" style="1" customWidth="1"/>
    <col min="13" max="1024" width="9.140625" style="1"/>
  </cols>
  <sheetData>
    <row r="1" spans="1:13" x14ac:dyDescent="0.35">
      <c r="C1" s="2"/>
    </row>
    <row r="2" spans="1:13" ht="37.5" customHeight="1" x14ac:dyDescent="0.35">
      <c r="A2" s="95" t="s">
        <v>0</v>
      </c>
      <c r="B2" s="95"/>
      <c r="C2" s="95"/>
      <c r="D2" s="95"/>
      <c r="E2" s="95"/>
      <c r="F2" s="95"/>
      <c r="G2" s="95"/>
      <c r="H2" s="95"/>
      <c r="I2" s="95"/>
      <c r="J2" s="95"/>
      <c r="K2" s="4"/>
      <c r="L2" s="4"/>
      <c r="M2" s="4"/>
    </row>
    <row r="3" spans="1:13" ht="23.25" customHeight="1" x14ac:dyDescent="0.35"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43.5" customHeight="1" x14ac:dyDescent="0.35">
      <c r="A4" s="95" t="s">
        <v>1</v>
      </c>
      <c r="B4" s="95"/>
      <c r="C4" s="95"/>
      <c r="D4" s="95"/>
      <c r="E4" s="95"/>
      <c r="F4" s="95"/>
      <c r="G4" s="95"/>
      <c r="H4" s="95"/>
      <c r="I4" s="95"/>
      <c r="J4" s="95"/>
      <c r="K4" s="6"/>
      <c r="L4" s="6"/>
      <c r="M4" s="6"/>
    </row>
    <row r="5" spans="1:13" x14ac:dyDescent="0.35">
      <c r="A5" s="96" t="s">
        <v>2</v>
      </c>
      <c r="B5" s="96"/>
      <c r="C5" s="96"/>
      <c r="D5" s="96"/>
      <c r="E5" s="96"/>
      <c r="F5" s="96"/>
      <c r="G5" s="96"/>
      <c r="H5" s="96"/>
      <c r="I5" s="96"/>
      <c r="J5" s="96"/>
      <c r="K5" s="8"/>
      <c r="L5" s="8"/>
      <c r="M5" s="8"/>
    </row>
    <row r="6" spans="1:13" x14ac:dyDescent="0.35">
      <c r="C6" s="9"/>
      <c r="D6" s="9"/>
      <c r="E6" s="9"/>
      <c r="F6" s="9"/>
      <c r="G6" s="9"/>
      <c r="H6" s="9"/>
      <c r="I6" s="9"/>
      <c r="J6" s="9"/>
      <c r="K6" s="8"/>
      <c r="L6" s="8"/>
      <c r="M6" s="8"/>
    </row>
    <row r="7" spans="1:13" ht="30" customHeight="1" x14ac:dyDescent="0.35">
      <c r="A7" s="93" t="s">
        <v>3</v>
      </c>
      <c r="B7" s="93"/>
      <c r="C7" s="93"/>
      <c r="D7" s="93"/>
      <c r="E7" s="93"/>
      <c r="F7" s="93"/>
      <c r="G7" s="93"/>
      <c r="H7" s="93"/>
      <c r="I7" s="93"/>
      <c r="J7" s="93"/>
      <c r="K7" s="10"/>
      <c r="L7" s="10"/>
      <c r="M7" s="10"/>
    </row>
    <row r="8" spans="1:13" ht="6" customHeight="1" x14ac:dyDescent="0.35">
      <c r="C8" s="11"/>
    </row>
    <row r="9" spans="1:13" ht="24" customHeight="1" x14ac:dyDescent="0.35">
      <c r="A9" s="97" t="s">
        <v>4</v>
      </c>
      <c r="B9" s="97"/>
      <c r="C9" s="97"/>
      <c r="D9" s="97"/>
      <c r="E9" s="97"/>
      <c r="F9" s="97"/>
      <c r="G9" s="97"/>
      <c r="H9" s="97"/>
      <c r="I9" s="97"/>
      <c r="J9" s="97"/>
      <c r="K9" s="12"/>
      <c r="L9" s="13"/>
    </row>
    <row r="10" spans="1:13" s="22" customFormat="1" ht="148.5" customHeight="1" x14ac:dyDescent="0.35">
      <c r="A10" s="14" t="s">
        <v>5</v>
      </c>
      <c r="B10" s="15" t="s">
        <v>6</v>
      </c>
      <c r="C10" s="15" t="s">
        <v>7</v>
      </c>
      <c r="D10" s="15" t="s">
        <v>8</v>
      </c>
      <c r="E10" s="16" t="s">
        <v>9</v>
      </c>
      <c r="F10" s="16" t="s">
        <v>10</v>
      </c>
      <c r="G10" s="16" t="s">
        <v>11</v>
      </c>
      <c r="H10" s="17" t="s">
        <v>12</v>
      </c>
      <c r="I10" s="18" t="s">
        <v>13</v>
      </c>
      <c r="J10" s="19" t="s">
        <v>14</v>
      </c>
      <c r="K10" s="20" t="s">
        <v>15</v>
      </c>
      <c r="L10" s="21" t="s">
        <v>16</v>
      </c>
    </row>
    <row r="11" spans="1:13" ht="34.5" customHeight="1" x14ac:dyDescent="0.35">
      <c r="A11" s="23">
        <v>1</v>
      </c>
      <c r="B11" s="24" t="s">
        <v>17</v>
      </c>
      <c r="C11" s="25">
        <v>54.71</v>
      </c>
      <c r="D11" s="25">
        <v>59.01</v>
      </c>
      <c r="E11" s="25">
        <v>57.06</v>
      </c>
      <c r="F11" s="26"/>
      <c r="G11" s="27"/>
      <c r="H11" s="28">
        <f t="shared" ref="H11:H42" si="0">AVERAGE(C11:G11)</f>
        <v>56.93</v>
      </c>
      <c r="I11" s="28">
        <f t="shared" ref="I11:I42" si="1">STDEV(C11:G11)</f>
        <v>2.15</v>
      </c>
      <c r="J11" s="29">
        <f t="shared" ref="J11:J42" si="2">I11/H11</f>
        <v>0.04</v>
      </c>
      <c r="K11" s="30">
        <v>2</v>
      </c>
      <c r="L11" s="31">
        <f t="shared" ref="L11:L42" si="3">K11*H11</f>
        <v>113.86</v>
      </c>
    </row>
    <row r="12" spans="1:13" ht="39.75" customHeight="1" x14ac:dyDescent="0.35">
      <c r="A12" s="23">
        <f t="shared" ref="A12:A43" si="4">A11+1</f>
        <v>2</v>
      </c>
      <c r="B12" s="24" t="s">
        <v>18</v>
      </c>
      <c r="C12" s="25">
        <v>36.78</v>
      </c>
      <c r="D12" s="25">
        <v>39.67</v>
      </c>
      <c r="E12" s="25">
        <v>38.35</v>
      </c>
      <c r="F12" s="26"/>
      <c r="G12" s="27"/>
      <c r="H12" s="28">
        <f t="shared" si="0"/>
        <v>38.270000000000003</v>
      </c>
      <c r="I12" s="28">
        <f t="shared" si="1"/>
        <v>1.45</v>
      </c>
      <c r="J12" s="29">
        <f t="shared" si="2"/>
        <v>0.04</v>
      </c>
      <c r="K12" s="32">
        <v>10</v>
      </c>
      <c r="L12" s="31">
        <f t="shared" si="3"/>
        <v>382.7</v>
      </c>
    </row>
    <row r="13" spans="1:13" ht="30.75" customHeight="1" x14ac:dyDescent="0.35">
      <c r="A13" s="23">
        <f t="shared" si="4"/>
        <v>3</v>
      </c>
      <c r="B13" s="33" t="s">
        <v>19</v>
      </c>
      <c r="C13" s="25">
        <v>34.93</v>
      </c>
      <c r="D13" s="25">
        <v>37.67</v>
      </c>
      <c r="E13" s="25">
        <v>36.43</v>
      </c>
      <c r="F13" s="26"/>
      <c r="G13" s="27"/>
      <c r="H13" s="28">
        <f t="shared" si="0"/>
        <v>36.340000000000003</v>
      </c>
      <c r="I13" s="28">
        <f t="shared" si="1"/>
        <v>1.37</v>
      </c>
      <c r="J13" s="29">
        <f t="shared" si="2"/>
        <v>0.04</v>
      </c>
      <c r="K13" s="32">
        <v>15</v>
      </c>
      <c r="L13" s="31">
        <f t="shared" si="3"/>
        <v>545.1</v>
      </c>
    </row>
    <row r="14" spans="1:13" ht="29.25" customHeight="1" x14ac:dyDescent="0.35">
      <c r="A14" s="23">
        <f t="shared" si="4"/>
        <v>4</v>
      </c>
      <c r="B14" s="33" t="s">
        <v>20</v>
      </c>
      <c r="C14" s="25">
        <v>71.319999999999993</v>
      </c>
      <c r="D14" s="25">
        <v>76.92</v>
      </c>
      <c r="E14" s="25">
        <v>74.37</v>
      </c>
      <c r="F14" s="26"/>
      <c r="G14" s="27"/>
      <c r="H14" s="28">
        <f t="shared" si="0"/>
        <v>74.2</v>
      </c>
      <c r="I14" s="28">
        <f t="shared" si="1"/>
        <v>2.8</v>
      </c>
      <c r="J14" s="29">
        <f t="shared" si="2"/>
        <v>0.04</v>
      </c>
      <c r="K14" s="32">
        <v>2</v>
      </c>
      <c r="L14" s="31">
        <f t="shared" si="3"/>
        <v>148.4</v>
      </c>
    </row>
    <row r="15" spans="1:13" ht="39.75" customHeight="1" x14ac:dyDescent="0.35">
      <c r="A15" s="23">
        <f t="shared" si="4"/>
        <v>5</v>
      </c>
      <c r="B15" s="33" t="s">
        <v>21</v>
      </c>
      <c r="C15" s="25">
        <v>133.31</v>
      </c>
      <c r="D15" s="25">
        <v>143.78</v>
      </c>
      <c r="E15" s="25">
        <v>139.02000000000001</v>
      </c>
      <c r="F15" s="26"/>
      <c r="G15" s="27"/>
      <c r="H15" s="28">
        <f t="shared" si="0"/>
        <v>138.69999999999999</v>
      </c>
      <c r="I15" s="28">
        <f t="shared" si="1"/>
        <v>5.24</v>
      </c>
      <c r="J15" s="29">
        <f t="shared" si="2"/>
        <v>0.04</v>
      </c>
      <c r="K15" s="32">
        <v>1</v>
      </c>
      <c r="L15" s="31">
        <f t="shared" si="3"/>
        <v>138.69999999999999</v>
      </c>
    </row>
    <row r="16" spans="1:13" ht="29.25" customHeight="1" x14ac:dyDescent="0.35">
      <c r="A16" s="23">
        <f t="shared" si="4"/>
        <v>6</v>
      </c>
      <c r="B16" s="33" t="s">
        <v>22</v>
      </c>
      <c r="C16" s="25">
        <v>710.6</v>
      </c>
      <c r="D16" s="25">
        <v>766.43</v>
      </c>
      <c r="E16" s="25">
        <v>741.05</v>
      </c>
      <c r="F16" s="26"/>
      <c r="G16" s="27"/>
      <c r="H16" s="28">
        <f t="shared" si="0"/>
        <v>739.36</v>
      </c>
      <c r="I16" s="28">
        <f t="shared" si="1"/>
        <v>27.95</v>
      </c>
      <c r="J16" s="29">
        <f t="shared" si="2"/>
        <v>0.04</v>
      </c>
      <c r="K16" s="32">
        <v>1</v>
      </c>
      <c r="L16" s="31">
        <f t="shared" si="3"/>
        <v>739.36</v>
      </c>
    </row>
    <row r="17" spans="1:12" ht="39.75" customHeight="1" x14ac:dyDescent="0.35">
      <c r="A17" s="23">
        <f t="shared" si="4"/>
        <v>7</v>
      </c>
      <c r="B17" s="33" t="s">
        <v>22</v>
      </c>
      <c r="C17" s="25">
        <v>710.6</v>
      </c>
      <c r="D17" s="25">
        <v>766.43</v>
      </c>
      <c r="E17" s="25">
        <v>741.05</v>
      </c>
      <c r="F17" s="26"/>
      <c r="G17" s="27"/>
      <c r="H17" s="28">
        <f t="shared" si="0"/>
        <v>739.36</v>
      </c>
      <c r="I17" s="28">
        <f t="shared" si="1"/>
        <v>27.95</v>
      </c>
      <c r="J17" s="29">
        <f t="shared" si="2"/>
        <v>0.04</v>
      </c>
      <c r="K17" s="32">
        <v>1</v>
      </c>
      <c r="L17" s="31">
        <f t="shared" si="3"/>
        <v>739.36</v>
      </c>
    </row>
    <row r="18" spans="1:12" ht="36" customHeight="1" x14ac:dyDescent="0.35">
      <c r="A18" s="23">
        <f t="shared" si="4"/>
        <v>8</v>
      </c>
      <c r="B18" s="33" t="s">
        <v>22</v>
      </c>
      <c r="C18" s="25">
        <v>496.43</v>
      </c>
      <c r="D18" s="25">
        <v>535.42999999999995</v>
      </c>
      <c r="E18" s="25">
        <v>517.70000000000005</v>
      </c>
      <c r="F18" s="26"/>
      <c r="G18" s="27"/>
      <c r="H18" s="28">
        <f t="shared" si="0"/>
        <v>516.52</v>
      </c>
      <c r="I18" s="28">
        <f t="shared" si="1"/>
        <v>19.53</v>
      </c>
      <c r="J18" s="29">
        <f t="shared" si="2"/>
        <v>0.04</v>
      </c>
      <c r="K18" s="32">
        <v>2</v>
      </c>
      <c r="L18" s="31">
        <f t="shared" si="3"/>
        <v>1033.04</v>
      </c>
    </row>
    <row r="19" spans="1:12" ht="45" customHeight="1" x14ac:dyDescent="0.35">
      <c r="A19" s="23">
        <f t="shared" si="4"/>
        <v>9</v>
      </c>
      <c r="B19" s="33" t="s">
        <v>22</v>
      </c>
      <c r="C19" s="25">
        <v>511.11</v>
      </c>
      <c r="D19" s="25">
        <v>551.27</v>
      </c>
      <c r="E19" s="25">
        <v>533.02</v>
      </c>
      <c r="F19" s="26"/>
      <c r="G19" s="27"/>
      <c r="H19" s="28">
        <f t="shared" si="0"/>
        <v>531.79999999999995</v>
      </c>
      <c r="I19" s="28">
        <f t="shared" si="1"/>
        <v>20.11</v>
      </c>
      <c r="J19" s="29">
        <f t="shared" si="2"/>
        <v>0.04</v>
      </c>
      <c r="K19" s="32">
        <v>2</v>
      </c>
      <c r="L19" s="31">
        <f t="shared" si="3"/>
        <v>1063.5999999999999</v>
      </c>
    </row>
    <row r="20" spans="1:12" ht="37.5" customHeight="1" x14ac:dyDescent="0.35">
      <c r="A20" s="23">
        <f t="shared" si="4"/>
        <v>10</v>
      </c>
      <c r="B20" s="33" t="s">
        <v>22</v>
      </c>
      <c r="C20" s="25">
        <v>542.47</v>
      </c>
      <c r="D20" s="25">
        <v>585.09</v>
      </c>
      <c r="E20" s="25">
        <v>565.72</v>
      </c>
      <c r="F20" s="26"/>
      <c r="G20" s="27"/>
      <c r="H20" s="28">
        <f t="shared" si="0"/>
        <v>564.42999999999995</v>
      </c>
      <c r="I20" s="28">
        <f t="shared" si="1"/>
        <v>21.34</v>
      </c>
      <c r="J20" s="29">
        <f t="shared" si="2"/>
        <v>0.04</v>
      </c>
      <c r="K20" s="32">
        <v>2</v>
      </c>
      <c r="L20" s="31">
        <f t="shared" si="3"/>
        <v>1128.8599999999999</v>
      </c>
    </row>
    <row r="21" spans="1:12" ht="45" customHeight="1" x14ac:dyDescent="0.35">
      <c r="A21" s="23">
        <f t="shared" si="4"/>
        <v>11</v>
      </c>
      <c r="B21" s="33" t="s">
        <v>23</v>
      </c>
      <c r="C21" s="25">
        <v>16.14</v>
      </c>
      <c r="D21" s="25">
        <v>17.41</v>
      </c>
      <c r="E21" s="25">
        <v>16.829999999999998</v>
      </c>
      <c r="F21" s="26"/>
      <c r="G21" s="27"/>
      <c r="H21" s="28">
        <f t="shared" si="0"/>
        <v>16.79</v>
      </c>
      <c r="I21" s="28">
        <f t="shared" si="1"/>
        <v>0.64</v>
      </c>
      <c r="J21" s="29">
        <f t="shared" si="2"/>
        <v>0.04</v>
      </c>
      <c r="K21" s="32">
        <v>20</v>
      </c>
      <c r="L21" s="31">
        <f t="shared" si="3"/>
        <v>335.8</v>
      </c>
    </row>
    <row r="22" spans="1:12" ht="42.75" customHeight="1" x14ac:dyDescent="0.35">
      <c r="A22" s="23">
        <f t="shared" si="4"/>
        <v>12</v>
      </c>
      <c r="B22" s="34" t="s">
        <v>24</v>
      </c>
      <c r="C22" s="25">
        <v>57.54</v>
      </c>
      <c r="D22" s="25">
        <v>62.06</v>
      </c>
      <c r="E22" s="25">
        <v>60.01</v>
      </c>
      <c r="F22" s="26"/>
      <c r="G22" s="27"/>
      <c r="H22" s="28">
        <f t="shared" si="0"/>
        <v>59.87</v>
      </c>
      <c r="I22" s="28">
        <f t="shared" si="1"/>
        <v>2.2599999999999998</v>
      </c>
      <c r="J22" s="29">
        <f t="shared" si="2"/>
        <v>0.04</v>
      </c>
      <c r="K22" s="35">
        <v>3</v>
      </c>
      <c r="L22" s="31">
        <f t="shared" si="3"/>
        <v>179.61</v>
      </c>
    </row>
    <row r="23" spans="1:12" ht="46.5" customHeight="1" x14ac:dyDescent="0.35">
      <c r="A23" s="23">
        <f t="shared" si="4"/>
        <v>13</v>
      </c>
      <c r="B23" s="34" t="s">
        <v>25</v>
      </c>
      <c r="C23" s="25">
        <v>100.46</v>
      </c>
      <c r="D23" s="25">
        <v>108.36</v>
      </c>
      <c r="E23" s="25">
        <v>104.77</v>
      </c>
      <c r="F23" s="26"/>
      <c r="G23" s="27"/>
      <c r="H23" s="28">
        <f t="shared" si="0"/>
        <v>104.53</v>
      </c>
      <c r="I23" s="28">
        <f t="shared" si="1"/>
        <v>3.96</v>
      </c>
      <c r="J23" s="29">
        <f t="shared" si="2"/>
        <v>0.04</v>
      </c>
      <c r="K23" s="35">
        <v>2</v>
      </c>
      <c r="L23" s="31">
        <f t="shared" si="3"/>
        <v>209.06</v>
      </c>
    </row>
    <row r="24" spans="1:12" ht="41.25" customHeight="1" x14ac:dyDescent="0.35">
      <c r="A24" s="23">
        <f t="shared" si="4"/>
        <v>14</v>
      </c>
      <c r="B24" s="33" t="s">
        <v>26</v>
      </c>
      <c r="C24" s="25">
        <v>247.14</v>
      </c>
      <c r="D24" s="25">
        <v>266.56</v>
      </c>
      <c r="E24" s="25">
        <v>257.73</v>
      </c>
      <c r="F24" s="26"/>
      <c r="G24" s="27"/>
      <c r="H24" s="28">
        <f t="shared" si="0"/>
        <v>257.14</v>
      </c>
      <c r="I24" s="28">
        <f t="shared" si="1"/>
        <v>9.7200000000000006</v>
      </c>
      <c r="J24" s="29">
        <f t="shared" si="2"/>
        <v>0.04</v>
      </c>
      <c r="K24" s="32">
        <v>2</v>
      </c>
      <c r="L24" s="31">
        <f t="shared" si="3"/>
        <v>514.28</v>
      </c>
    </row>
    <row r="25" spans="1:12" ht="33.75" customHeight="1" x14ac:dyDescent="0.35">
      <c r="A25" s="23">
        <f t="shared" si="4"/>
        <v>15</v>
      </c>
      <c r="B25" s="33" t="s">
        <v>27</v>
      </c>
      <c r="C25" s="25">
        <v>11.77</v>
      </c>
      <c r="D25" s="25">
        <v>12.7</v>
      </c>
      <c r="E25" s="25">
        <v>12.28</v>
      </c>
      <c r="F25" s="26"/>
      <c r="G25" s="27"/>
      <c r="H25" s="28">
        <f t="shared" si="0"/>
        <v>12.25</v>
      </c>
      <c r="I25" s="28">
        <f t="shared" si="1"/>
        <v>0.47</v>
      </c>
      <c r="J25" s="29">
        <f t="shared" si="2"/>
        <v>0.04</v>
      </c>
      <c r="K25" s="32">
        <v>20</v>
      </c>
      <c r="L25" s="31">
        <f t="shared" si="3"/>
        <v>245</v>
      </c>
    </row>
    <row r="26" spans="1:12" ht="41.25" customHeight="1" x14ac:dyDescent="0.35">
      <c r="A26" s="23">
        <f t="shared" si="4"/>
        <v>16</v>
      </c>
      <c r="B26" s="33" t="s">
        <v>28</v>
      </c>
      <c r="C26" s="25">
        <v>11.33</v>
      </c>
      <c r="D26" s="25">
        <v>12.22</v>
      </c>
      <c r="E26" s="25">
        <v>11.81</v>
      </c>
      <c r="F26" s="26"/>
      <c r="G26" s="27"/>
      <c r="H26" s="28">
        <f t="shared" si="0"/>
        <v>11.79</v>
      </c>
      <c r="I26" s="28">
        <f t="shared" si="1"/>
        <v>0.45</v>
      </c>
      <c r="J26" s="29">
        <f t="shared" si="2"/>
        <v>0.04</v>
      </c>
      <c r="K26" s="32">
        <v>30</v>
      </c>
      <c r="L26" s="31">
        <f t="shared" si="3"/>
        <v>353.7</v>
      </c>
    </row>
    <row r="27" spans="1:12" ht="38.25" customHeight="1" x14ac:dyDescent="0.35">
      <c r="A27" s="23">
        <f t="shared" si="4"/>
        <v>17</v>
      </c>
      <c r="B27" s="33" t="s">
        <v>29</v>
      </c>
      <c r="C27" s="25">
        <v>39.51</v>
      </c>
      <c r="D27" s="25">
        <v>42.61</v>
      </c>
      <c r="E27" s="25">
        <v>41.2</v>
      </c>
      <c r="F27" s="26"/>
      <c r="G27" s="27"/>
      <c r="H27" s="28">
        <f t="shared" si="0"/>
        <v>41.11</v>
      </c>
      <c r="I27" s="28">
        <f t="shared" si="1"/>
        <v>1.55</v>
      </c>
      <c r="J27" s="29">
        <f t="shared" si="2"/>
        <v>0.04</v>
      </c>
      <c r="K27" s="32">
        <v>5</v>
      </c>
      <c r="L27" s="31">
        <f t="shared" si="3"/>
        <v>205.55</v>
      </c>
    </row>
    <row r="28" spans="1:12" ht="33" customHeight="1" x14ac:dyDescent="0.35">
      <c r="A28" s="23">
        <f t="shared" si="4"/>
        <v>18</v>
      </c>
      <c r="B28" s="33" t="s">
        <v>30</v>
      </c>
      <c r="C28" s="25">
        <v>32.659999999999997</v>
      </c>
      <c r="D28" s="25">
        <v>35.229999999999997</v>
      </c>
      <c r="E28" s="25">
        <v>34.06</v>
      </c>
      <c r="F28" s="26"/>
      <c r="G28" s="27"/>
      <c r="H28" s="28">
        <f t="shared" si="0"/>
        <v>33.979999999999997</v>
      </c>
      <c r="I28" s="28">
        <f t="shared" si="1"/>
        <v>1.29</v>
      </c>
      <c r="J28" s="29">
        <f t="shared" si="2"/>
        <v>0.04</v>
      </c>
      <c r="K28" s="32">
        <v>5</v>
      </c>
      <c r="L28" s="31">
        <f t="shared" si="3"/>
        <v>169.9</v>
      </c>
    </row>
    <row r="29" spans="1:12" ht="38.25" customHeight="1" x14ac:dyDescent="0.35">
      <c r="A29" s="23">
        <f t="shared" si="4"/>
        <v>19</v>
      </c>
      <c r="B29" s="33" t="s">
        <v>30</v>
      </c>
      <c r="C29" s="25">
        <v>174.19</v>
      </c>
      <c r="D29" s="25">
        <v>187.87</v>
      </c>
      <c r="E29" s="25">
        <v>181.65</v>
      </c>
      <c r="F29" s="26"/>
      <c r="G29" s="27"/>
      <c r="H29" s="28">
        <f t="shared" si="0"/>
        <v>181.24</v>
      </c>
      <c r="I29" s="28">
        <f t="shared" si="1"/>
        <v>6.85</v>
      </c>
      <c r="J29" s="29">
        <f t="shared" si="2"/>
        <v>0.04</v>
      </c>
      <c r="K29" s="32">
        <v>2</v>
      </c>
      <c r="L29" s="31">
        <f t="shared" si="3"/>
        <v>362.48</v>
      </c>
    </row>
    <row r="30" spans="1:12" ht="39.75" customHeight="1" x14ac:dyDescent="0.35">
      <c r="A30" s="23">
        <f t="shared" si="4"/>
        <v>20</v>
      </c>
      <c r="B30" s="33" t="s">
        <v>30</v>
      </c>
      <c r="C30" s="25">
        <v>43.6</v>
      </c>
      <c r="D30" s="25">
        <v>47.02</v>
      </c>
      <c r="E30" s="25">
        <v>45.46</v>
      </c>
      <c r="F30" s="26"/>
      <c r="G30" s="27"/>
      <c r="H30" s="28">
        <f t="shared" si="0"/>
        <v>45.36</v>
      </c>
      <c r="I30" s="28">
        <f t="shared" si="1"/>
        <v>1.71</v>
      </c>
      <c r="J30" s="29">
        <f t="shared" si="2"/>
        <v>0.04</v>
      </c>
      <c r="K30" s="32">
        <v>10</v>
      </c>
      <c r="L30" s="31">
        <f t="shared" si="3"/>
        <v>453.6</v>
      </c>
    </row>
    <row r="31" spans="1:12" ht="43.5" customHeight="1" x14ac:dyDescent="0.35">
      <c r="A31" s="23">
        <f t="shared" si="4"/>
        <v>21</v>
      </c>
      <c r="B31" s="24" t="s">
        <v>31</v>
      </c>
      <c r="C31" s="25">
        <v>160.44999999999999</v>
      </c>
      <c r="D31" s="25">
        <v>173.06</v>
      </c>
      <c r="E31" s="25">
        <v>167.33</v>
      </c>
      <c r="F31" s="26"/>
      <c r="G31" s="27"/>
      <c r="H31" s="28">
        <f t="shared" si="0"/>
        <v>166.95</v>
      </c>
      <c r="I31" s="28">
        <f t="shared" si="1"/>
        <v>6.31</v>
      </c>
      <c r="J31" s="29">
        <f t="shared" si="2"/>
        <v>0.04</v>
      </c>
      <c r="K31" s="30">
        <v>3</v>
      </c>
      <c r="L31" s="31">
        <f t="shared" si="3"/>
        <v>500.85</v>
      </c>
    </row>
    <row r="32" spans="1:12" ht="36" customHeight="1" x14ac:dyDescent="0.35">
      <c r="A32" s="23">
        <f t="shared" si="4"/>
        <v>22</v>
      </c>
      <c r="B32" s="33" t="s">
        <v>32</v>
      </c>
      <c r="C32" s="25">
        <v>377.65</v>
      </c>
      <c r="D32" s="25">
        <v>407.32</v>
      </c>
      <c r="E32" s="25">
        <v>393.84</v>
      </c>
      <c r="F32" s="26"/>
      <c r="G32" s="27"/>
      <c r="H32" s="28">
        <f t="shared" si="0"/>
        <v>392.94</v>
      </c>
      <c r="I32" s="28">
        <f t="shared" si="1"/>
        <v>14.86</v>
      </c>
      <c r="J32" s="29">
        <f t="shared" si="2"/>
        <v>0.04</v>
      </c>
      <c r="K32" s="32">
        <v>1</v>
      </c>
      <c r="L32" s="31">
        <f t="shared" si="3"/>
        <v>392.94</v>
      </c>
    </row>
    <row r="33" spans="1:12" ht="41.25" customHeight="1" x14ac:dyDescent="0.35">
      <c r="A33" s="23">
        <f t="shared" si="4"/>
        <v>23</v>
      </c>
      <c r="B33" s="33" t="s">
        <v>33</v>
      </c>
      <c r="C33" s="25">
        <v>18.82</v>
      </c>
      <c r="D33" s="25">
        <v>20.29</v>
      </c>
      <c r="E33" s="25">
        <v>19.62</v>
      </c>
      <c r="F33" s="26"/>
      <c r="G33" s="27"/>
      <c r="H33" s="28">
        <f t="shared" si="0"/>
        <v>19.579999999999998</v>
      </c>
      <c r="I33" s="28">
        <f t="shared" si="1"/>
        <v>0.74</v>
      </c>
      <c r="J33" s="29">
        <f t="shared" si="2"/>
        <v>0.04</v>
      </c>
      <c r="K33" s="32">
        <v>10</v>
      </c>
      <c r="L33" s="31">
        <f t="shared" si="3"/>
        <v>195.8</v>
      </c>
    </row>
    <row r="34" spans="1:12" ht="39.75" customHeight="1" x14ac:dyDescent="0.35">
      <c r="A34" s="23">
        <f t="shared" si="4"/>
        <v>24</v>
      </c>
      <c r="B34" s="33" t="s">
        <v>34</v>
      </c>
      <c r="C34" s="25">
        <v>20.45</v>
      </c>
      <c r="D34" s="25">
        <v>22.06</v>
      </c>
      <c r="E34" s="25">
        <v>21.33</v>
      </c>
      <c r="F34" s="26"/>
      <c r="G34" s="27"/>
      <c r="H34" s="28">
        <f t="shared" si="0"/>
        <v>21.28</v>
      </c>
      <c r="I34" s="28">
        <f t="shared" si="1"/>
        <v>0.81</v>
      </c>
      <c r="J34" s="29">
        <f t="shared" si="2"/>
        <v>0.04</v>
      </c>
      <c r="K34" s="32">
        <v>2</v>
      </c>
      <c r="L34" s="31">
        <f t="shared" si="3"/>
        <v>42.56</v>
      </c>
    </row>
    <row r="35" spans="1:12" ht="38.25" customHeight="1" x14ac:dyDescent="0.35">
      <c r="A35" s="23">
        <f t="shared" si="4"/>
        <v>25</v>
      </c>
      <c r="B35" s="33" t="s">
        <v>35</v>
      </c>
      <c r="C35" s="25">
        <v>22.43</v>
      </c>
      <c r="D35" s="25">
        <v>24.19</v>
      </c>
      <c r="E35" s="25">
        <v>23.39</v>
      </c>
      <c r="F35" s="26"/>
      <c r="G35" s="27"/>
      <c r="H35" s="28">
        <f t="shared" si="0"/>
        <v>23.34</v>
      </c>
      <c r="I35" s="28">
        <f t="shared" si="1"/>
        <v>0.88</v>
      </c>
      <c r="J35" s="29">
        <f t="shared" si="2"/>
        <v>0.04</v>
      </c>
      <c r="K35" s="32">
        <v>5</v>
      </c>
      <c r="L35" s="31">
        <f t="shared" si="3"/>
        <v>116.7</v>
      </c>
    </row>
    <row r="36" spans="1:12" ht="40.5" customHeight="1" x14ac:dyDescent="0.35">
      <c r="A36" s="23">
        <f t="shared" si="4"/>
        <v>26</v>
      </c>
      <c r="B36" s="33" t="s">
        <v>36</v>
      </c>
      <c r="C36" s="25">
        <v>6.86</v>
      </c>
      <c r="D36" s="25">
        <v>7.4</v>
      </c>
      <c r="E36" s="25">
        <v>7.15</v>
      </c>
      <c r="F36" s="26"/>
      <c r="G36" s="27"/>
      <c r="H36" s="28">
        <f t="shared" si="0"/>
        <v>7.14</v>
      </c>
      <c r="I36" s="28">
        <f t="shared" si="1"/>
        <v>0.27</v>
      </c>
      <c r="J36" s="29">
        <f t="shared" si="2"/>
        <v>0.04</v>
      </c>
      <c r="K36" s="32">
        <v>24</v>
      </c>
      <c r="L36" s="31">
        <f t="shared" si="3"/>
        <v>171.36</v>
      </c>
    </row>
    <row r="37" spans="1:12" ht="39" customHeight="1" x14ac:dyDescent="0.35">
      <c r="A37" s="23">
        <f t="shared" si="4"/>
        <v>27</v>
      </c>
      <c r="B37" s="33" t="s">
        <v>36</v>
      </c>
      <c r="C37" s="25">
        <v>9.32</v>
      </c>
      <c r="D37" s="25">
        <v>10.06</v>
      </c>
      <c r="E37" s="25">
        <v>9.7200000000000006</v>
      </c>
      <c r="F37" s="26"/>
      <c r="G37" s="27"/>
      <c r="H37" s="28">
        <f t="shared" si="0"/>
        <v>9.6999999999999993</v>
      </c>
      <c r="I37" s="28">
        <f t="shared" si="1"/>
        <v>0.37</v>
      </c>
      <c r="J37" s="29">
        <f t="shared" si="2"/>
        <v>0.04</v>
      </c>
      <c r="K37" s="32">
        <v>5</v>
      </c>
      <c r="L37" s="31">
        <f t="shared" si="3"/>
        <v>48.5</v>
      </c>
    </row>
    <row r="38" spans="1:12" ht="39" customHeight="1" x14ac:dyDescent="0.35">
      <c r="A38" s="23">
        <f t="shared" si="4"/>
        <v>28</v>
      </c>
      <c r="B38" s="33" t="s">
        <v>37</v>
      </c>
      <c r="C38" s="25">
        <v>34.79</v>
      </c>
      <c r="D38" s="25">
        <v>37.520000000000003</v>
      </c>
      <c r="E38" s="25">
        <v>36.28</v>
      </c>
      <c r="F38" s="26"/>
      <c r="G38" s="27"/>
      <c r="H38" s="28">
        <f t="shared" si="0"/>
        <v>36.200000000000003</v>
      </c>
      <c r="I38" s="28">
        <f t="shared" si="1"/>
        <v>1.37</v>
      </c>
      <c r="J38" s="29">
        <f t="shared" si="2"/>
        <v>0.04</v>
      </c>
      <c r="K38" s="32">
        <v>20</v>
      </c>
      <c r="L38" s="31">
        <f t="shared" si="3"/>
        <v>724</v>
      </c>
    </row>
    <row r="39" spans="1:12" ht="39" customHeight="1" x14ac:dyDescent="0.35">
      <c r="A39" s="23">
        <f t="shared" si="4"/>
        <v>29</v>
      </c>
      <c r="B39" s="33" t="s">
        <v>38</v>
      </c>
      <c r="C39" s="25">
        <v>31.07</v>
      </c>
      <c r="D39" s="25">
        <v>33.51</v>
      </c>
      <c r="E39" s="25">
        <v>32.4</v>
      </c>
      <c r="F39" s="26"/>
      <c r="G39" s="27"/>
      <c r="H39" s="28">
        <f t="shared" si="0"/>
        <v>32.33</v>
      </c>
      <c r="I39" s="28">
        <f t="shared" si="1"/>
        <v>1.22</v>
      </c>
      <c r="J39" s="29">
        <f t="shared" si="2"/>
        <v>0.04</v>
      </c>
      <c r="K39" s="32">
        <v>20</v>
      </c>
      <c r="L39" s="31">
        <f t="shared" si="3"/>
        <v>646.6</v>
      </c>
    </row>
    <row r="40" spans="1:12" ht="41.25" customHeight="1" x14ac:dyDescent="0.35">
      <c r="A40" s="23">
        <f t="shared" si="4"/>
        <v>30</v>
      </c>
      <c r="B40" s="33" t="s">
        <v>39</v>
      </c>
      <c r="C40" s="25">
        <v>5.54</v>
      </c>
      <c r="D40" s="25">
        <v>5.98</v>
      </c>
      <c r="E40" s="25">
        <v>5.78</v>
      </c>
      <c r="F40" s="26"/>
      <c r="G40" s="27"/>
      <c r="H40" s="28">
        <f t="shared" si="0"/>
        <v>5.77</v>
      </c>
      <c r="I40" s="28">
        <f t="shared" si="1"/>
        <v>0.22</v>
      </c>
      <c r="J40" s="29">
        <f t="shared" si="2"/>
        <v>0.04</v>
      </c>
      <c r="K40" s="32">
        <v>10</v>
      </c>
      <c r="L40" s="31">
        <f t="shared" si="3"/>
        <v>57.7</v>
      </c>
    </row>
    <row r="41" spans="1:12" ht="37.5" customHeight="1" x14ac:dyDescent="0.35">
      <c r="A41" s="23">
        <f t="shared" si="4"/>
        <v>31</v>
      </c>
      <c r="B41" s="33" t="s">
        <v>40</v>
      </c>
      <c r="C41" s="25">
        <v>149.66999999999999</v>
      </c>
      <c r="D41" s="25">
        <v>161.43</v>
      </c>
      <c r="E41" s="25">
        <v>156.09</v>
      </c>
      <c r="F41" s="26"/>
      <c r="G41" s="27"/>
      <c r="H41" s="28">
        <f t="shared" si="0"/>
        <v>155.72999999999999</v>
      </c>
      <c r="I41" s="28">
        <f t="shared" si="1"/>
        <v>5.89</v>
      </c>
      <c r="J41" s="29">
        <f t="shared" si="2"/>
        <v>0.04</v>
      </c>
      <c r="K41" s="32">
        <v>3</v>
      </c>
      <c r="L41" s="31">
        <f t="shared" si="3"/>
        <v>467.19</v>
      </c>
    </row>
    <row r="42" spans="1:12" ht="35.25" customHeight="1" x14ac:dyDescent="0.35">
      <c r="A42" s="23">
        <f t="shared" si="4"/>
        <v>32</v>
      </c>
      <c r="B42" s="36" t="s">
        <v>40</v>
      </c>
      <c r="C42" s="25">
        <v>149.66999999999999</v>
      </c>
      <c r="D42" s="25">
        <v>161.43</v>
      </c>
      <c r="E42" s="25">
        <v>156.09</v>
      </c>
      <c r="F42" s="26"/>
      <c r="G42" s="27"/>
      <c r="H42" s="28">
        <f t="shared" si="0"/>
        <v>155.72999999999999</v>
      </c>
      <c r="I42" s="28">
        <f t="shared" si="1"/>
        <v>5.89</v>
      </c>
      <c r="J42" s="29">
        <f t="shared" si="2"/>
        <v>0.04</v>
      </c>
      <c r="K42" s="32">
        <v>3</v>
      </c>
      <c r="L42" s="31">
        <f t="shared" si="3"/>
        <v>467.19</v>
      </c>
    </row>
    <row r="43" spans="1:12" ht="45.75" customHeight="1" x14ac:dyDescent="0.35">
      <c r="A43" s="23">
        <f t="shared" si="4"/>
        <v>33</v>
      </c>
      <c r="B43" s="37" t="s">
        <v>41</v>
      </c>
      <c r="C43" s="25">
        <v>7.78</v>
      </c>
      <c r="D43" s="25">
        <v>8.4</v>
      </c>
      <c r="E43" s="25">
        <v>8.1199999999999992</v>
      </c>
      <c r="F43" s="26"/>
      <c r="G43" s="27"/>
      <c r="H43" s="28">
        <f t="shared" ref="H43:H74" si="5">AVERAGE(C43:G43)</f>
        <v>8.1</v>
      </c>
      <c r="I43" s="28">
        <f t="shared" ref="I43:I74" si="6">STDEV(C43:G43)</f>
        <v>0.31</v>
      </c>
      <c r="J43" s="29">
        <f t="shared" ref="J43:J74" si="7">I43/H43</f>
        <v>0.04</v>
      </c>
      <c r="K43" s="32">
        <v>40</v>
      </c>
      <c r="L43" s="31">
        <f t="shared" ref="L43:L74" si="8">K43*H43</f>
        <v>324</v>
      </c>
    </row>
    <row r="44" spans="1:12" ht="36.75" customHeight="1" x14ac:dyDescent="0.35">
      <c r="A44" s="23">
        <f t="shared" ref="A44:A75" si="9">A43+1</f>
        <v>34</v>
      </c>
      <c r="B44" s="38" t="s">
        <v>42</v>
      </c>
      <c r="C44" s="25">
        <v>7.78</v>
      </c>
      <c r="D44" s="25">
        <v>8.4</v>
      </c>
      <c r="E44" s="25">
        <v>8.1199999999999992</v>
      </c>
      <c r="F44" s="26"/>
      <c r="G44" s="27"/>
      <c r="H44" s="28">
        <f t="shared" si="5"/>
        <v>8.1</v>
      </c>
      <c r="I44" s="28">
        <f t="shared" si="6"/>
        <v>0.31</v>
      </c>
      <c r="J44" s="29">
        <f t="shared" si="7"/>
        <v>0.04</v>
      </c>
      <c r="K44" s="32">
        <v>40</v>
      </c>
      <c r="L44" s="31">
        <f t="shared" si="8"/>
        <v>324</v>
      </c>
    </row>
    <row r="45" spans="1:12" ht="42" customHeight="1" x14ac:dyDescent="0.35">
      <c r="A45" s="23">
        <f t="shared" si="9"/>
        <v>35</v>
      </c>
      <c r="B45" s="33" t="s">
        <v>43</v>
      </c>
      <c r="C45" s="25">
        <v>7.78</v>
      </c>
      <c r="D45" s="25">
        <v>8.4</v>
      </c>
      <c r="E45" s="25">
        <v>8.1199999999999992</v>
      </c>
      <c r="F45" s="26"/>
      <c r="G45" s="27"/>
      <c r="H45" s="28">
        <f t="shared" si="5"/>
        <v>8.1</v>
      </c>
      <c r="I45" s="28">
        <f t="shared" si="6"/>
        <v>0.31</v>
      </c>
      <c r="J45" s="29">
        <f t="shared" si="7"/>
        <v>0.04</v>
      </c>
      <c r="K45" s="32">
        <v>40</v>
      </c>
      <c r="L45" s="31">
        <f t="shared" si="8"/>
        <v>324</v>
      </c>
    </row>
    <row r="46" spans="1:12" ht="45.75" customHeight="1" x14ac:dyDescent="0.35">
      <c r="A46" s="23">
        <f t="shared" si="9"/>
        <v>36</v>
      </c>
      <c r="B46" s="33" t="s">
        <v>44</v>
      </c>
      <c r="C46" s="25">
        <v>7.78</v>
      </c>
      <c r="D46" s="25">
        <v>8.4</v>
      </c>
      <c r="E46" s="25">
        <v>8.1199999999999992</v>
      </c>
      <c r="F46" s="26"/>
      <c r="G46" s="27"/>
      <c r="H46" s="28">
        <f t="shared" si="5"/>
        <v>8.1</v>
      </c>
      <c r="I46" s="28">
        <f t="shared" si="6"/>
        <v>0.31</v>
      </c>
      <c r="J46" s="29">
        <f t="shared" si="7"/>
        <v>0.04</v>
      </c>
      <c r="K46" s="32">
        <v>40</v>
      </c>
      <c r="L46" s="31">
        <f t="shared" si="8"/>
        <v>324</v>
      </c>
    </row>
    <row r="47" spans="1:12" ht="36.75" customHeight="1" x14ac:dyDescent="0.35">
      <c r="A47" s="23">
        <f t="shared" si="9"/>
        <v>37</v>
      </c>
      <c r="B47" s="33" t="s">
        <v>45</v>
      </c>
      <c r="C47" s="25">
        <v>90.68</v>
      </c>
      <c r="D47" s="25">
        <v>97.8</v>
      </c>
      <c r="E47" s="25">
        <v>94.56</v>
      </c>
      <c r="F47" s="26"/>
      <c r="G47" s="27"/>
      <c r="H47" s="28">
        <f t="shared" si="5"/>
        <v>94.35</v>
      </c>
      <c r="I47" s="28">
        <f t="shared" si="6"/>
        <v>3.56</v>
      </c>
      <c r="J47" s="29">
        <f t="shared" si="7"/>
        <v>0.04</v>
      </c>
      <c r="K47" s="32">
        <v>1</v>
      </c>
      <c r="L47" s="31">
        <f t="shared" si="8"/>
        <v>94.35</v>
      </c>
    </row>
    <row r="48" spans="1:12" ht="41.25" customHeight="1" x14ac:dyDescent="0.35">
      <c r="A48" s="23">
        <f t="shared" si="9"/>
        <v>38</v>
      </c>
      <c r="B48" s="37" t="s">
        <v>46</v>
      </c>
      <c r="C48" s="25">
        <v>182.71</v>
      </c>
      <c r="D48" s="25">
        <v>197.07</v>
      </c>
      <c r="E48" s="25">
        <v>190.54</v>
      </c>
      <c r="F48" s="26"/>
      <c r="G48" s="27"/>
      <c r="H48" s="28">
        <f t="shared" si="5"/>
        <v>190.11</v>
      </c>
      <c r="I48" s="28">
        <f t="shared" si="6"/>
        <v>7.19</v>
      </c>
      <c r="J48" s="29">
        <f t="shared" si="7"/>
        <v>0.04</v>
      </c>
      <c r="K48" s="32">
        <v>2</v>
      </c>
      <c r="L48" s="31">
        <f t="shared" si="8"/>
        <v>380.22</v>
      </c>
    </row>
    <row r="49" spans="1:12" ht="36.75" customHeight="1" x14ac:dyDescent="0.35">
      <c r="A49" s="23">
        <f t="shared" si="9"/>
        <v>39</v>
      </c>
      <c r="B49" s="38" t="s">
        <v>47</v>
      </c>
      <c r="C49" s="25">
        <v>108.35</v>
      </c>
      <c r="D49" s="25">
        <v>116.86</v>
      </c>
      <c r="E49" s="25">
        <v>112.99</v>
      </c>
      <c r="F49" s="26"/>
      <c r="G49" s="27"/>
      <c r="H49" s="28">
        <f t="shared" si="5"/>
        <v>112.73</v>
      </c>
      <c r="I49" s="28">
        <f t="shared" si="6"/>
        <v>4.26</v>
      </c>
      <c r="J49" s="29">
        <f t="shared" si="7"/>
        <v>0.04</v>
      </c>
      <c r="K49" s="32">
        <v>1</v>
      </c>
      <c r="L49" s="31">
        <f t="shared" si="8"/>
        <v>112.73</v>
      </c>
    </row>
    <row r="50" spans="1:12" ht="42.75" customHeight="1" x14ac:dyDescent="0.35">
      <c r="A50" s="23">
        <f t="shared" si="9"/>
        <v>40</v>
      </c>
      <c r="B50" s="39" t="s">
        <v>48</v>
      </c>
      <c r="C50" s="25">
        <v>79.56</v>
      </c>
      <c r="D50" s="25">
        <v>85.81</v>
      </c>
      <c r="E50" s="25">
        <v>82.97</v>
      </c>
      <c r="F50" s="26"/>
      <c r="G50" s="27"/>
      <c r="H50" s="28">
        <f t="shared" si="5"/>
        <v>82.78</v>
      </c>
      <c r="I50" s="28">
        <f t="shared" si="6"/>
        <v>3.13</v>
      </c>
      <c r="J50" s="29">
        <f t="shared" si="7"/>
        <v>0.04</v>
      </c>
      <c r="K50" s="32">
        <v>12</v>
      </c>
      <c r="L50" s="31">
        <f t="shared" si="8"/>
        <v>993.36</v>
      </c>
    </row>
    <row r="51" spans="1:12" ht="27.75" customHeight="1" x14ac:dyDescent="0.35">
      <c r="A51" s="23">
        <f t="shared" si="9"/>
        <v>41</v>
      </c>
      <c r="B51" s="37" t="s">
        <v>48</v>
      </c>
      <c r="C51" s="25">
        <v>49.22</v>
      </c>
      <c r="D51" s="25">
        <v>53.09</v>
      </c>
      <c r="E51" s="25">
        <v>51.33</v>
      </c>
      <c r="F51" s="26"/>
      <c r="G51" s="27"/>
      <c r="H51" s="28">
        <f t="shared" si="5"/>
        <v>51.21</v>
      </c>
      <c r="I51" s="28">
        <f t="shared" si="6"/>
        <v>1.94</v>
      </c>
      <c r="J51" s="29">
        <f t="shared" si="7"/>
        <v>0.04</v>
      </c>
      <c r="K51" s="32">
        <v>10</v>
      </c>
      <c r="L51" s="31">
        <f t="shared" si="8"/>
        <v>512.1</v>
      </c>
    </row>
    <row r="52" spans="1:12" ht="37.5" customHeight="1" x14ac:dyDescent="0.35">
      <c r="A52" s="23">
        <f t="shared" si="9"/>
        <v>42</v>
      </c>
      <c r="B52" s="40" t="s">
        <v>49</v>
      </c>
      <c r="C52" s="25">
        <v>3.89</v>
      </c>
      <c r="D52" s="25">
        <v>4.2</v>
      </c>
      <c r="E52" s="25">
        <v>4.0599999999999996</v>
      </c>
      <c r="F52" s="26"/>
      <c r="G52" s="27"/>
      <c r="H52" s="28">
        <f t="shared" si="5"/>
        <v>4.05</v>
      </c>
      <c r="I52" s="28">
        <f t="shared" si="6"/>
        <v>0.16</v>
      </c>
      <c r="J52" s="29">
        <f t="shared" si="7"/>
        <v>0.04</v>
      </c>
      <c r="K52" s="32">
        <v>200</v>
      </c>
      <c r="L52" s="31">
        <f t="shared" si="8"/>
        <v>810</v>
      </c>
    </row>
    <row r="53" spans="1:12" ht="31.5" customHeight="1" x14ac:dyDescent="0.35">
      <c r="A53" s="23">
        <f t="shared" si="9"/>
        <v>43</v>
      </c>
      <c r="B53" s="40" t="s">
        <v>50</v>
      </c>
      <c r="C53" s="25">
        <v>6.33</v>
      </c>
      <c r="D53" s="25">
        <v>6.83</v>
      </c>
      <c r="E53" s="25">
        <v>6.6</v>
      </c>
      <c r="F53" s="26"/>
      <c r="G53" s="27"/>
      <c r="H53" s="28">
        <f t="shared" si="5"/>
        <v>6.59</v>
      </c>
      <c r="I53" s="28">
        <f t="shared" si="6"/>
        <v>0.25</v>
      </c>
      <c r="J53" s="29">
        <f t="shared" si="7"/>
        <v>0.04</v>
      </c>
      <c r="K53" s="32">
        <v>10</v>
      </c>
      <c r="L53" s="31">
        <f t="shared" si="8"/>
        <v>65.900000000000006</v>
      </c>
    </row>
    <row r="54" spans="1:12" ht="38.25" customHeight="1" x14ac:dyDescent="0.35">
      <c r="A54" s="23">
        <f t="shared" si="9"/>
        <v>44</v>
      </c>
      <c r="B54" s="40" t="s">
        <v>51</v>
      </c>
      <c r="C54" s="25">
        <v>7.42</v>
      </c>
      <c r="D54" s="25">
        <v>8</v>
      </c>
      <c r="E54" s="25">
        <v>7.74</v>
      </c>
      <c r="F54" s="26"/>
      <c r="G54" s="27"/>
      <c r="H54" s="28">
        <f t="shared" si="5"/>
        <v>7.72</v>
      </c>
      <c r="I54" s="28">
        <f t="shared" si="6"/>
        <v>0.28999999999999998</v>
      </c>
      <c r="J54" s="29">
        <f t="shared" si="7"/>
        <v>0.04</v>
      </c>
      <c r="K54" s="32">
        <v>20</v>
      </c>
      <c r="L54" s="31">
        <f t="shared" si="8"/>
        <v>154.4</v>
      </c>
    </row>
    <row r="55" spans="1:12" ht="41.25" customHeight="1" x14ac:dyDescent="0.35">
      <c r="A55" s="23">
        <f t="shared" si="9"/>
        <v>45</v>
      </c>
      <c r="B55" s="40" t="s">
        <v>51</v>
      </c>
      <c r="C55" s="25">
        <v>7.42</v>
      </c>
      <c r="D55" s="25">
        <v>8</v>
      </c>
      <c r="E55" s="25">
        <v>7.74</v>
      </c>
      <c r="F55" s="26"/>
      <c r="G55" s="27"/>
      <c r="H55" s="28">
        <f t="shared" si="5"/>
        <v>7.72</v>
      </c>
      <c r="I55" s="28">
        <f t="shared" si="6"/>
        <v>0.28999999999999998</v>
      </c>
      <c r="J55" s="29">
        <f t="shared" si="7"/>
        <v>0.04</v>
      </c>
      <c r="K55" s="32">
        <v>20</v>
      </c>
      <c r="L55" s="31">
        <f t="shared" si="8"/>
        <v>154.4</v>
      </c>
    </row>
    <row r="56" spans="1:12" ht="42" customHeight="1" x14ac:dyDescent="0.35">
      <c r="A56" s="23">
        <f t="shared" si="9"/>
        <v>46</v>
      </c>
      <c r="B56" s="33" t="s">
        <v>52</v>
      </c>
      <c r="C56" s="25">
        <v>80.72</v>
      </c>
      <c r="D56" s="25">
        <v>87.07</v>
      </c>
      <c r="E56" s="25">
        <v>84.18</v>
      </c>
      <c r="F56" s="26"/>
      <c r="G56" s="27"/>
      <c r="H56" s="28">
        <f t="shared" si="5"/>
        <v>83.99</v>
      </c>
      <c r="I56" s="28">
        <f t="shared" si="6"/>
        <v>3.18</v>
      </c>
      <c r="J56" s="29">
        <f t="shared" si="7"/>
        <v>0.04</v>
      </c>
      <c r="K56" s="32">
        <v>15</v>
      </c>
      <c r="L56" s="31">
        <f t="shared" si="8"/>
        <v>1259.8499999999999</v>
      </c>
    </row>
    <row r="57" spans="1:12" ht="36" customHeight="1" x14ac:dyDescent="0.35">
      <c r="A57" s="23">
        <f t="shared" si="9"/>
        <v>47</v>
      </c>
      <c r="B57" s="33" t="s">
        <v>52</v>
      </c>
      <c r="C57" s="25">
        <v>80.72</v>
      </c>
      <c r="D57" s="25">
        <v>87.07</v>
      </c>
      <c r="E57" s="25">
        <v>84.18</v>
      </c>
      <c r="F57" s="26"/>
      <c r="G57" s="27"/>
      <c r="H57" s="28">
        <f t="shared" si="5"/>
        <v>83.99</v>
      </c>
      <c r="I57" s="28">
        <f t="shared" si="6"/>
        <v>3.18</v>
      </c>
      <c r="J57" s="29">
        <f t="shared" si="7"/>
        <v>0.04</v>
      </c>
      <c r="K57" s="32">
        <v>2</v>
      </c>
      <c r="L57" s="31">
        <f t="shared" si="8"/>
        <v>167.98</v>
      </c>
    </row>
    <row r="58" spans="1:12" ht="41.25" customHeight="1" x14ac:dyDescent="0.35">
      <c r="A58" s="23">
        <f t="shared" si="9"/>
        <v>48</v>
      </c>
      <c r="B58" s="33" t="s">
        <v>53</v>
      </c>
      <c r="C58" s="25">
        <v>214.58</v>
      </c>
      <c r="D58" s="25">
        <v>231.44</v>
      </c>
      <c r="E58" s="25">
        <v>223.77</v>
      </c>
      <c r="F58" s="26"/>
      <c r="G58" s="27"/>
      <c r="H58" s="28">
        <f t="shared" si="5"/>
        <v>223.26</v>
      </c>
      <c r="I58" s="28">
        <f t="shared" si="6"/>
        <v>8.44</v>
      </c>
      <c r="J58" s="29">
        <f t="shared" si="7"/>
        <v>0.04</v>
      </c>
      <c r="K58" s="32">
        <v>1</v>
      </c>
      <c r="L58" s="31">
        <f t="shared" si="8"/>
        <v>223.26</v>
      </c>
    </row>
    <row r="59" spans="1:12" ht="42" customHeight="1" x14ac:dyDescent="0.35">
      <c r="A59" s="23">
        <f t="shared" si="9"/>
        <v>49</v>
      </c>
      <c r="B59" s="33" t="s">
        <v>53</v>
      </c>
      <c r="C59" s="25">
        <v>214.58</v>
      </c>
      <c r="D59" s="25">
        <v>231.44</v>
      </c>
      <c r="E59" s="25">
        <v>223.77</v>
      </c>
      <c r="F59" s="26"/>
      <c r="G59" s="27"/>
      <c r="H59" s="28">
        <f t="shared" si="5"/>
        <v>223.26</v>
      </c>
      <c r="I59" s="28">
        <f t="shared" si="6"/>
        <v>8.44</v>
      </c>
      <c r="J59" s="29">
        <f t="shared" si="7"/>
        <v>0.04</v>
      </c>
      <c r="K59" s="32">
        <v>1</v>
      </c>
      <c r="L59" s="31">
        <f t="shared" si="8"/>
        <v>223.26</v>
      </c>
    </row>
    <row r="60" spans="1:12" ht="36" customHeight="1" x14ac:dyDescent="0.35">
      <c r="A60" s="23">
        <f t="shared" si="9"/>
        <v>50</v>
      </c>
      <c r="B60" s="33" t="s">
        <v>54</v>
      </c>
      <c r="C60" s="25">
        <v>359.38</v>
      </c>
      <c r="D60" s="25">
        <v>387.62</v>
      </c>
      <c r="E60" s="25">
        <v>374.78</v>
      </c>
      <c r="F60" s="26"/>
      <c r="G60" s="27"/>
      <c r="H60" s="28">
        <f t="shared" si="5"/>
        <v>373.93</v>
      </c>
      <c r="I60" s="28">
        <f t="shared" si="6"/>
        <v>14.14</v>
      </c>
      <c r="J60" s="29">
        <f t="shared" si="7"/>
        <v>0.04</v>
      </c>
      <c r="K60" s="32">
        <v>1</v>
      </c>
      <c r="L60" s="31">
        <f t="shared" si="8"/>
        <v>373.93</v>
      </c>
    </row>
    <row r="61" spans="1:12" ht="31.5" customHeight="1" x14ac:dyDescent="0.35">
      <c r="A61" s="23">
        <f t="shared" si="9"/>
        <v>51</v>
      </c>
      <c r="B61" s="41" t="s">
        <v>55</v>
      </c>
      <c r="C61" s="25">
        <v>95.03</v>
      </c>
      <c r="D61" s="25">
        <v>102.5</v>
      </c>
      <c r="E61" s="25">
        <v>99.1</v>
      </c>
      <c r="F61" s="26"/>
      <c r="G61" s="27"/>
      <c r="H61" s="28">
        <f t="shared" si="5"/>
        <v>98.88</v>
      </c>
      <c r="I61" s="28">
        <f t="shared" si="6"/>
        <v>3.74</v>
      </c>
      <c r="J61" s="29">
        <f t="shared" si="7"/>
        <v>0.04</v>
      </c>
      <c r="K61" s="32">
        <v>10</v>
      </c>
      <c r="L61" s="31">
        <f t="shared" si="8"/>
        <v>988.8</v>
      </c>
    </row>
    <row r="62" spans="1:12" ht="49.5" customHeight="1" x14ac:dyDescent="0.35">
      <c r="A62" s="23">
        <f t="shared" si="9"/>
        <v>52</v>
      </c>
      <c r="B62" s="33" t="s">
        <v>56</v>
      </c>
      <c r="C62" s="25">
        <v>1636.57</v>
      </c>
      <c r="D62" s="25">
        <v>1765.16</v>
      </c>
      <c r="E62" s="25">
        <v>1706.71</v>
      </c>
      <c r="F62" s="26"/>
      <c r="G62" s="27"/>
      <c r="H62" s="28">
        <f t="shared" si="5"/>
        <v>1702.81</v>
      </c>
      <c r="I62" s="28">
        <f t="shared" si="6"/>
        <v>64.38</v>
      </c>
      <c r="J62" s="29">
        <f t="shared" si="7"/>
        <v>0.04</v>
      </c>
      <c r="K62" s="32">
        <v>1</v>
      </c>
      <c r="L62" s="31">
        <f t="shared" si="8"/>
        <v>1702.81</v>
      </c>
    </row>
    <row r="63" spans="1:12" ht="39.75" customHeight="1" x14ac:dyDescent="0.35">
      <c r="A63" s="23">
        <f t="shared" si="9"/>
        <v>53</v>
      </c>
      <c r="B63" s="33" t="s">
        <v>57</v>
      </c>
      <c r="C63" s="25">
        <v>35.64</v>
      </c>
      <c r="D63" s="25">
        <v>38.44</v>
      </c>
      <c r="E63" s="25">
        <v>37.17</v>
      </c>
      <c r="F63" s="26"/>
      <c r="G63" s="27"/>
      <c r="H63" s="28">
        <f t="shared" si="5"/>
        <v>37.08</v>
      </c>
      <c r="I63" s="28">
        <f t="shared" si="6"/>
        <v>1.4</v>
      </c>
      <c r="J63" s="29">
        <f t="shared" si="7"/>
        <v>0.04</v>
      </c>
      <c r="K63" s="32">
        <v>2</v>
      </c>
      <c r="L63" s="31">
        <f t="shared" si="8"/>
        <v>74.16</v>
      </c>
    </row>
    <row r="64" spans="1:12" ht="36" customHeight="1" x14ac:dyDescent="0.35">
      <c r="A64" s="23">
        <f t="shared" si="9"/>
        <v>54</v>
      </c>
      <c r="B64" s="33" t="s">
        <v>58</v>
      </c>
      <c r="C64" s="25">
        <v>10.78</v>
      </c>
      <c r="D64" s="25">
        <v>11.63</v>
      </c>
      <c r="E64" s="25">
        <v>11.24</v>
      </c>
      <c r="F64" s="26"/>
      <c r="G64" s="27"/>
      <c r="H64" s="28">
        <f t="shared" si="5"/>
        <v>11.22</v>
      </c>
      <c r="I64" s="28">
        <f t="shared" si="6"/>
        <v>0.43</v>
      </c>
      <c r="J64" s="29">
        <f t="shared" si="7"/>
        <v>0.04</v>
      </c>
      <c r="K64" s="32">
        <v>20</v>
      </c>
      <c r="L64" s="31">
        <f t="shared" si="8"/>
        <v>224.4</v>
      </c>
    </row>
    <row r="65" spans="1:12" ht="36" customHeight="1" x14ac:dyDescent="0.35">
      <c r="A65" s="23">
        <f t="shared" si="9"/>
        <v>55</v>
      </c>
      <c r="B65" s="33" t="s">
        <v>59</v>
      </c>
      <c r="C65" s="25">
        <v>20.92</v>
      </c>
      <c r="D65" s="25">
        <v>22.56</v>
      </c>
      <c r="E65" s="25">
        <v>21.81</v>
      </c>
      <c r="F65" s="26"/>
      <c r="G65" s="27"/>
      <c r="H65" s="28">
        <f t="shared" si="5"/>
        <v>21.76</v>
      </c>
      <c r="I65" s="28">
        <f t="shared" si="6"/>
        <v>0.82</v>
      </c>
      <c r="J65" s="29">
        <f t="shared" si="7"/>
        <v>0.04</v>
      </c>
      <c r="K65" s="32">
        <v>50</v>
      </c>
      <c r="L65" s="31">
        <f t="shared" si="8"/>
        <v>1088</v>
      </c>
    </row>
    <row r="66" spans="1:12" ht="36" customHeight="1" x14ac:dyDescent="0.35">
      <c r="A66" s="23">
        <f t="shared" si="9"/>
        <v>56</v>
      </c>
      <c r="B66" s="33" t="s">
        <v>60</v>
      </c>
      <c r="C66" s="25">
        <v>26.59</v>
      </c>
      <c r="D66" s="25">
        <v>28.67</v>
      </c>
      <c r="E66" s="25">
        <v>27.73</v>
      </c>
      <c r="F66" s="26"/>
      <c r="G66" s="27"/>
      <c r="H66" s="28">
        <f t="shared" si="5"/>
        <v>27.66</v>
      </c>
      <c r="I66" s="28">
        <f t="shared" si="6"/>
        <v>1.04</v>
      </c>
      <c r="J66" s="29">
        <f t="shared" si="7"/>
        <v>0.04</v>
      </c>
      <c r="K66" s="32">
        <v>50</v>
      </c>
      <c r="L66" s="31">
        <f t="shared" si="8"/>
        <v>1383</v>
      </c>
    </row>
    <row r="67" spans="1:12" ht="36" customHeight="1" x14ac:dyDescent="0.35">
      <c r="A67" s="23">
        <f t="shared" si="9"/>
        <v>57</v>
      </c>
      <c r="B67" s="33" t="s">
        <v>61</v>
      </c>
      <c r="C67" s="25">
        <v>26.59</v>
      </c>
      <c r="D67" s="25">
        <v>28.67</v>
      </c>
      <c r="E67" s="25">
        <v>27.73</v>
      </c>
      <c r="F67" s="26"/>
      <c r="G67" s="27"/>
      <c r="H67" s="28">
        <f t="shared" si="5"/>
        <v>27.66</v>
      </c>
      <c r="I67" s="28">
        <f t="shared" si="6"/>
        <v>1.04</v>
      </c>
      <c r="J67" s="29">
        <f t="shared" si="7"/>
        <v>0.04</v>
      </c>
      <c r="K67" s="32">
        <v>10</v>
      </c>
      <c r="L67" s="31">
        <f t="shared" si="8"/>
        <v>276.60000000000002</v>
      </c>
    </row>
    <row r="68" spans="1:12" ht="36" customHeight="1" x14ac:dyDescent="0.35">
      <c r="A68" s="23">
        <f t="shared" si="9"/>
        <v>58</v>
      </c>
      <c r="B68" s="33" t="s">
        <v>62</v>
      </c>
      <c r="C68" s="25">
        <v>61.21</v>
      </c>
      <c r="D68" s="25">
        <v>66.02</v>
      </c>
      <c r="E68" s="25">
        <v>63.83</v>
      </c>
      <c r="F68" s="26"/>
      <c r="G68" s="27"/>
      <c r="H68" s="28">
        <f t="shared" si="5"/>
        <v>63.69</v>
      </c>
      <c r="I68" s="28">
        <f t="shared" si="6"/>
        <v>2.41</v>
      </c>
      <c r="J68" s="29">
        <f t="shared" si="7"/>
        <v>0.04</v>
      </c>
      <c r="K68" s="32">
        <v>5</v>
      </c>
      <c r="L68" s="31">
        <f t="shared" si="8"/>
        <v>318.45</v>
      </c>
    </row>
    <row r="69" spans="1:12" ht="36" customHeight="1" x14ac:dyDescent="0.35">
      <c r="A69" s="23">
        <f t="shared" si="9"/>
        <v>59</v>
      </c>
      <c r="B69" s="33" t="s">
        <v>63</v>
      </c>
      <c r="C69" s="25">
        <v>159.05000000000001</v>
      </c>
      <c r="D69" s="25">
        <v>171.55</v>
      </c>
      <c r="E69" s="25">
        <v>165.87</v>
      </c>
      <c r="F69" s="26"/>
      <c r="G69" s="27"/>
      <c r="H69" s="28">
        <f t="shared" si="5"/>
        <v>165.49</v>
      </c>
      <c r="I69" s="28">
        <f t="shared" si="6"/>
        <v>6.26</v>
      </c>
      <c r="J69" s="29">
        <f t="shared" si="7"/>
        <v>0.04</v>
      </c>
      <c r="K69" s="32">
        <v>5</v>
      </c>
      <c r="L69" s="31">
        <f t="shared" si="8"/>
        <v>827.45</v>
      </c>
    </row>
    <row r="70" spans="1:12" ht="38.25" customHeight="1" x14ac:dyDescent="0.35">
      <c r="A70" s="23">
        <f t="shared" si="9"/>
        <v>60</v>
      </c>
      <c r="B70" s="33" t="s">
        <v>64</v>
      </c>
      <c r="C70" s="25">
        <v>6.96</v>
      </c>
      <c r="D70" s="25">
        <v>7.5</v>
      </c>
      <c r="E70" s="25">
        <v>7.26</v>
      </c>
      <c r="F70" s="26"/>
      <c r="G70" s="27"/>
      <c r="H70" s="28">
        <f t="shared" si="5"/>
        <v>7.24</v>
      </c>
      <c r="I70" s="28">
        <f t="shared" si="6"/>
        <v>0.27</v>
      </c>
      <c r="J70" s="29">
        <f t="shared" si="7"/>
        <v>0.04</v>
      </c>
      <c r="K70" s="32">
        <v>50</v>
      </c>
      <c r="L70" s="31">
        <f t="shared" si="8"/>
        <v>362</v>
      </c>
    </row>
    <row r="71" spans="1:12" ht="39.75" customHeight="1" x14ac:dyDescent="0.35">
      <c r="A71" s="23">
        <f t="shared" si="9"/>
        <v>61</v>
      </c>
      <c r="B71" s="37" t="s">
        <v>64</v>
      </c>
      <c r="C71" s="25">
        <v>12.5</v>
      </c>
      <c r="D71" s="25">
        <v>13.48</v>
      </c>
      <c r="E71" s="25">
        <v>13.04</v>
      </c>
      <c r="F71" s="26"/>
      <c r="G71" s="27"/>
      <c r="H71" s="28">
        <f t="shared" si="5"/>
        <v>13.01</v>
      </c>
      <c r="I71" s="28">
        <f t="shared" si="6"/>
        <v>0.49</v>
      </c>
      <c r="J71" s="29">
        <f t="shared" si="7"/>
        <v>0.04</v>
      </c>
      <c r="K71" s="32">
        <v>50</v>
      </c>
      <c r="L71" s="31">
        <f t="shared" si="8"/>
        <v>650.5</v>
      </c>
    </row>
    <row r="72" spans="1:12" ht="45.75" customHeight="1" x14ac:dyDescent="0.35">
      <c r="A72" s="23">
        <f t="shared" si="9"/>
        <v>62</v>
      </c>
      <c r="B72" s="38" t="s">
        <v>65</v>
      </c>
      <c r="C72" s="25">
        <v>5.71</v>
      </c>
      <c r="D72" s="25">
        <v>6.16</v>
      </c>
      <c r="E72" s="25">
        <v>5.96</v>
      </c>
      <c r="F72" s="26"/>
      <c r="G72" s="27"/>
      <c r="H72" s="28">
        <f t="shared" si="5"/>
        <v>5.94</v>
      </c>
      <c r="I72" s="28">
        <f t="shared" si="6"/>
        <v>0.23</v>
      </c>
      <c r="J72" s="29">
        <f t="shared" si="7"/>
        <v>0.04</v>
      </c>
      <c r="K72" s="32">
        <v>10</v>
      </c>
      <c r="L72" s="31">
        <f t="shared" si="8"/>
        <v>59.4</v>
      </c>
    </row>
    <row r="73" spans="1:12" ht="35.25" customHeight="1" x14ac:dyDescent="0.35">
      <c r="A73" s="23">
        <f t="shared" si="9"/>
        <v>63</v>
      </c>
      <c r="B73" s="33" t="s">
        <v>66</v>
      </c>
      <c r="C73" s="25">
        <v>22.39</v>
      </c>
      <c r="D73" s="25">
        <v>24.14</v>
      </c>
      <c r="E73" s="25">
        <v>23.35</v>
      </c>
      <c r="F73" s="26"/>
      <c r="G73" s="27"/>
      <c r="H73" s="28">
        <f t="shared" si="5"/>
        <v>23.29</v>
      </c>
      <c r="I73" s="28">
        <f t="shared" si="6"/>
        <v>0.88</v>
      </c>
      <c r="J73" s="29">
        <f t="shared" si="7"/>
        <v>0.04</v>
      </c>
      <c r="K73" s="32">
        <v>10</v>
      </c>
      <c r="L73" s="31">
        <f t="shared" si="8"/>
        <v>232.9</v>
      </c>
    </row>
    <row r="74" spans="1:12" ht="34.5" customHeight="1" x14ac:dyDescent="0.35">
      <c r="A74" s="23">
        <f t="shared" si="9"/>
        <v>64</v>
      </c>
      <c r="B74" s="33" t="s">
        <v>67</v>
      </c>
      <c r="C74" s="25">
        <v>130.62</v>
      </c>
      <c r="D74" s="25">
        <v>140.88</v>
      </c>
      <c r="E74" s="25">
        <v>136.22</v>
      </c>
      <c r="F74" s="26"/>
      <c r="G74" s="27"/>
      <c r="H74" s="28">
        <f t="shared" si="5"/>
        <v>135.91</v>
      </c>
      <c r="I74" s="28">
        <f t="shared" si="6"/>
        <v>5.14</v>
      </c>
      <c r="J74" s="29">
        <f t="shared" si="7"/>
        <v>0.04</v>
      </c>
      <c r="K74" s="32">
        <v>3</v>
      </c>
      <c r="L74" s="31">
        <f t="shared" si="8"/>
        <v>407.73</v>
      </c>
    </row>
    <row r="75" spans="1:12" ht="49.5" customHeight="1" x14ac:dyDescent="0.35">
      <c r="A75" s="23">
        <f t="shared" si="9"/>
        <v>65</v>
      </c>
      <c r="B75" s="33" t="s">
        <v>67</v>
      </c>
      <c r="C75" s="25">
        <v>93.9</v>
      </c>
      <c r="D75" s="25">
        <v>101.28</v>
      </c>
      <c r="E75" s="25">
        <v>97.92</v>
      </c>
      <c r="F75" s="26"/>
      <c r="G75" s="27"/>
      <c r="H75" s="28">
        <f t="shared" ref="H75:H84" si="10">AVERAGE(C75:G75)</f>
        <v>97.7</v>
      </c>
      <c r="I75" s="28">
        <f t="shared" ref="I75:I84" si="11">STDEV(C75:G75)</f>
        <v>3.69</v>
      </c>
      <c r="J75" s="29">
        <f t="shared" ref="J75:J84" si="12">I75/H75</f>
        <v>0.04</v>
      </c>
      <c r="K75" s="32">
        <v>3</v>
      </c>
      <c r="L75" s="31">
        <f t="shared" ref="L75:L84" si="13">K75*H75</f>
        <v>293.10000000000002</v>
      </c>
    </row>
    <row r="76" spans="1:12" ht="39.75" customHeight="1" x14ac:dyDescent="0.35">
      <c r="A76" s="23">
        <f t="shared" ref="A76:A84" si="14">A75+1</f>
        <v>66</v>
      </c>
      <c r="B76" s="33" t="s">
        <v>68</v>
      </c>
      <c r="C76" s="25">
        <v>37.979999999999997</v>
      </c>
      <c r="D76" s="25">
        <v>40.97</v>
      </c>
      <c r="E76" s="25">
        <v>39.61</v>
      </c>
      <c r="F76" s="26"/>
      <c r="G76" s="27"/>
      <c r="H76" s="28">
        <f t="shared" si="10"/>
        <v>39.520000000000003</v>
      </c>
      <c r="I76" s="28">
        <f t="shared" si="11"/>
        <v>1.5</v>
      </c>
      <c r="J76" s="29">
        <f t="shared" si="12"/>
        <v>0.04</v>
      </c>
      <c r="K76" s="32">
        <v>5</v>
      </c>
      <c r="L76" s="31">
        <f t="shared" si="13"/>
        <v>197.6</v>
      </c>
    </row>
    <row r="77" spans="1:12" ht="45.75" customHeight="1" x14ac:dyDescent="0.35">
      <c r="A77" s="23">
        <f t="shared" si="14"/>
        <v>67</v>
      </c>
      <c r="B77" s="33" t="s">
        <v>69</v>
      </c>
      <c r="C77" s="25">
        <v>37.979999999999997</v>
      </c>
      <c r="D77" s="25">
        <v>40.97</v>
      </c>
      <c r="E77" s="25">
        <v>39.61</v>
      </c>
      <c r="F77" s="26"/>
      <c r="G77" s="27"/>
      <c r="H77" s="28">
        <f t="shared" si="10"/>
        <v>39.520000000000003</v>
      </c>
      <c r="I77" s="28">
        <f t="shared" si="11"/>
        <v>1.5</v>
      </c>
      <c r="J77" s="29">
        <f t="shared" si="12"/>
        <v>0.04</v>
      </c>
      <c r="K77" s="32">
        <v>10</v>
      </c>
      <c r="L77" s="31">
        <f t="shared" si="13"/>
        <v>395.2</v>
      </c>
    </row>
    <row r="78" spans="1:12" ht="45" customHeight="1" x14ac:dyDescent="0.35">
      <c r="A78" s="23">
        <f t="shared" si="14"/>
        <v>68</v>
      </c>
      <c r="B78" s="33" t="s">
        <v>70</v>
      </c>
      <c r="C78" s="25">
        <v>67.260000000000005</v>
      </c>
      <c r="D78" s="25">
        <v>72.540000000000006</v>
      </c>
      <c r="E78" s="25">
        <v>70.14</v>
      </c>
      <c r="F78" s="26"/>
      <c r="G78" s="27"/>
      <c r="H78" s="28">
        <f t="shared" si="10"/>
        <v>69.98</v>
      </c>
      <c r="I78" s="28">
        <f t="shared" si="11"/>
        <v>2.64</v>
      </c>
      <c r="J78" s="29">
        <f t="shared" si="12"/>
        <v>0.04</v>
      </c>
      <c r="K78" s="32">
        <v>5</v>
      </c>
      <c r="L78" s="31">
        <f t="shared" si="13"/>
        <v>349.9</v>
      </c>
    </row>
    <row r="79" spans="1:12" ht="36.75" customHeight="1" x14ac:dyDescent="0.35">
      <c r="A79" s="23">
        <f t="shared" si="14"/>
        <v>69</v>
      </c>
      <c r="B79" s="37" t="s">
        <v>70</v>
      </c>
      <c r="C79" s="25">
        <v>12.28</v>
      </c>
      <c r="D79" s="25">
        <v>13.24</v>
      </c>
      <c r="E79" s="25">
        <v>12.8</v>
      </c>
      <c r="F79" s="26"/>
      <c r="G79" s="27"/>
      <c r="H79" s="28">
        <f t="shared" si="10"/>
        <v>12.77</v>
      </c>
      <c r="I79" s="28">
        <f t="shared" si="11"/>
        <v>0.48</v>
      </c>
      <c r="J79" s="29">
        <f t="shared" si="12"/>
        <v>0.04</v>
      </c>
      <c r="K79" s="32">
        <v>5</v>
      </c>
      <c r="L79" s="31">
        <f t="shared" si="13"/>
        <v>63.85</v>
      </c>
    </row>
    <row r="80" spans="1:12" ht="39" customHeight="1" x14ac:dyDescent="0.35">
      <c r="A80" s="23">
        <f t="shared" si="14"/>
        <v>70</v>
      </c>
      <c r="B80" s="38" t="s">
        <v>71</v>
      </c>
      <c r="C80" s="25">
        <v>36.01</v>
      </c>
      <c r="D80" s="25">
        <v>38.840000000000003</v>
      </c>
      <c r="E80" s="25">
        <v>37.549999999999997</v>
      </c>
      <c r="F80" s="26"/>
      <c r="G80" s="27"/>
      <c r="H80" s="28">
        <f t="shared" si="10"/>
        <v>37.47</v>
      </c>
      <c r="I80" s="28">
        <f t="shared" si="11"/>
        <v>1.42</v>
      </c>
      <c r="J80" s="29">
        <f t="shared" si="12"/>
        <v>0.04</v>
      </c>
      <c r="K80" s="32">
        <v>2</v>
      </c>
      <c r="L80" s="31">
        <f t="shared" si="13"/>
        <v>74.94</v>
      </c>
    </row>
    <row r="81" spans="1:12" ht="36.75" customHeight="1" x14ac:dyDescent="0.35">
      <c r="A81" s="23">
        <f t="shared" si="14"/>
        <v>71</v>
      </c>
      <c r="B81" s="33" t="s">
        <v>72</v>
      </c>
      <c r="C81" s="25">
        <v>122.44</v>
      </c>
      <c r="D81" s="25">
        <v>132.06</v>
      </c>
      <c r="E81" s="25">
        <v>127.69</v>
      </c>
      <c r="F81" s="26"/>
      <c r="G81" s="27"/>
      <c r="H81" s="28">
        <f t="shared" si="10"/>
        <v>127.4</v>
      </c>
      <c r="I81" s="28">
        <f t="shared" si="11"/>
        <v>4.82</v>
      </c>
      <c r="J81" s="29">
        <f t="shared" si="12"/>
        <v>0.04</v>
      </c>
      <c r="K81" s="32">
        <v>5</v>
      </c>
      <c r="L81" s="31">
        <f t="shared" si="13"/>
        <v>637</v>
      </c>
    </row>
    <row r="82" spans="1:12" ht="40.5" customHeight="1" x14ac:dyDescent="0.35">
      <c r="A82" s="23">
        <f t="shared" si="14"/>
        <v>72</v>
      </c>
      <c r="B82" s="24" t="s">
        <v>73</v>
      </c>
      <c r="C82" s="25">
        <v>56.08</v>
      </c>
      <c r="D82" s="25">
        <v>60.49</v>
      </c>
      <c r="E82" s="25">
        <v>58.49</v>
      </c>
      <c r="F82" s="26"/>
      <c r="G82" s="27"/>
      <c r="H82" s="28">
        <f t="shared" si="10"/>
        <v>58.35</v>
      </c>
      <c r="I82" s="28">
        <f t="shared" si="11"/>
        <v>2.21</v>
      </c>
      <c r="J82" s="29">
        <f t="shared" si="12"/>
        <v>0.04</v>
      </c>
      <c r="K82" s="30">
        <v>1</v>
      </c>
      <c r="L82" s="31">
        <f t="shared" si="13"/>
        <v>58.35</v>
      </c>
    </row>
    <row r="83" spans="1:12" ht="41.25" customHeight="1" x14ac:dyDescent="0.35">
      <c r="A83" s="23">
        <f t="shared" si="14"/>
        <v>73</v>
      </c>
      <c r="B83" s="33" t="s">
        <v>74</v>
      </c>
      <c r="C83" s="25">
        <v>36.19</v>
      </c>
      <c r="D83" s="25">
        <v>39.03</v>
      </c>
      <c r="E83" s="25">
        <v>37.74</v>
      </c>
      <c r="F83" s="26"/>
      <c r="G83" s="27"/>
      <c r="H83" s="28">
        <f t="shared" si="10"/>
        <v>37.65</v>
      </c>
      <c r="I83" s="28">
        <f t="shared" si="11"/>
        <v>1.42</v>
      </c>
      <c r="J83" s="29">
        <f t="shared" si="12"/>
        <v>0.04</v>
      </c>
      <c r="K83" s="32">
        <v>2</v>
      </c>
      <c r="L83" s="31">
        <f t="shared" si="13"/>
        <v>75.3</v>
      </c>
    </row>
    <row r="84" spans="1:12" ht="30.75" customHeight="1" x14ac:dyDescent="0.35">
      <c r="A84" s="23">
        <f t="shared" si="14"/>
        <v>74</v>
      </c>
      <c r="B84" s="33" t="s">
        <v>75</v>
      </c>
      <c r="C84" s="42">
        <v>23.38</v>
      </c>
      <c r="D84" s="42">
        <v>25.22</v>
      </c>
      <c r="E84" s="42">
        <v>24.38</v>
      </c>
      <c r="F84" s="43"/>
      <c r="G84" s="44"/>
      <c r="H84" s="28">
        <f t="shared" si="10"/>
        <v>24.33</v>
      </c>
      <c r="I84" s="28">
        <f t="shared" si="11"/>
        <v>0.92</v>
      </c>
      <c r="J84" s="29">
        <f t="shared" si="12"/>
        <v>0.04</v>
      </c>
      <c r="K84" s="32">
        <v>15</v>
      </c>
      <c r="L84" s="31">
        <f t="shared" si="13"/>
        <v>364.95</v>
      </c>
    </row>
    <row r="85" spans="1:12" ht="18" customHeight="1" x14ac:dyDescent="0.35">
      <c r="A85" s="45"/>
      <c r="B85" s="46" t="s">
        <v>76</v>
      </c>
      <c r="C85" s="47"/>
      <c r="D85" s="47"/>
      <c r="E85" s="47"/>
      <c r="F85" s="47"/>
      <c r="G85" s="47"/>
      <c r="H85" s="47"/>
      <c r="I85" s="47"/>
      <c r="J85" s="48"/>
      <c r="K85" s="49">
        <f>SUM(K11:K84)</f>
        <v>1028</v>
      </c>
      <c r="L85" s="49">
        <f>SUM(L11:L84)</f>
        <v>30821.48</v>
      </c>
    </row>
    <row r="86" spans="1:12" ht="89.25" customHeight="1" x14ac:dyDescent="0.35">
      <c r="A86" s="92" t="s">
        <v>77</v>
      </c>
      <c r="B86" s="92"/>
      <c r="C86" s="92"/>
      <c r="D86" s="92"/>
      <c r="E86" s="92"/>
      <c r="F86" s="92"/>
      <c r="G86" s="92"/>
      <c r="H86" s="92"/>
      <c r="I86" s="92"/>
      <c r="J86" s="92"/>
    </row>
    <row r="87" spans="1:12" ht="12" customHeight="1" x14ac:dyDescent="0.35">
      <c r="C87" s="11"/>
    </row>
    <row r="88" spans="1:12" ht="27" customHeight="1" x14ac:dyDescent="0.35">
      <c r="A88" s="93" t="s">
        <v>78</v>
      </c>
      <c r="B88" s="93"/>
      <c r="C88" s="93"/>
      <c r="D88" s="93"/>
      <c r="E88" s="93"/>
      <c r="F88" s="93"/>
      <c r="G88" s="93"/>
      <c r="H88" s="93"/>
      <c r="I88" s="93"/>
      <c r="J88" s="93"/>
    </row>
    <row r="89" spans="1:12" ht="15.75" customHeight="1" x14ac:dyDescent="0.35">
      <c r="A89" s="94" t="s">
        <v>79</v>
      </c>
      <c r="B89" s="94"/>
      <c r="C89" s="94"/>
      <c r="D89" s="94"/>
      <c r="E89" s="94"/>
      <c r="F89" s="94"/>
      <c r="G89" s="94"/>
      <c r="H89" s="6"/>
      <c r="I89" s="94"/>
      <c r="J89" s="94"/>
    </row>
    <row r="90" spans="1:12" x14ac:dyDescent="0.35">
      <c r="C90" s="8"/>
      <c r="H90" s="51" t="s">
        <v>80</v>
      </c>
      <c r="I90" s="52" t="s">
        <v>81</v>
      </c>
      <c r="J90" s="52"/>
    </row>
  </sheetData>
  <mergeCells count="9">
    <mergeCell ref="A86:J86"/>
    <mergeCell ref="A88:J88"/>
    <mergeCell ref="A89:G89"/>
    <mergeCell ref="I89:J89"/>
    <mergeCell ref="A2:J2"/>
    <mergeCell ref="A4:J4"/>
    <mergeCell ref="A5:J5"/>
    <mergeCell ref="A7:J7"/>
    <mergeCell ref="A9:J9"/>
  </mergeCells>
  <pageMargins left="0.7" right="0.7" top="0.75" bottom="0.75" header="0.51180555555555496" footer="0.51180555555555496"/>
  <pageSetup paperSize="9" scale="42" firstPageNumber="0" orientation="portrait" horizontalDpi="300" verticalDpi="300" r:id="rId1"/>
  <rowBreaks count="1" manualBreakCount="1">
    <brk id="4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18"/>
  <sheetViews>
    <sheetView tabSelected="1" view="pageBreakPreview" zoomScale="69" zoomScaleNormal="57" zoomScalePageLayoutView="69" workbookViewId="0">
      <selection activeCell="H13" sqref="H13"/>
    </sheetView>
  </sheetViews>
  <sheetFormatPr defaultColWidth="9.140625" defaultRowHeight="21" x14ac:dyDescent="0.35"/>
  <cols>
    <col min="1" max="1" width="10.85546875" style="1" customWidth="1"/>
    <col min="2" max="2" width="46.28515625" style="1" customWidth="1"/>
    <col min="3" max="3" width="14.28515625" style="1" customWidth="1"/>
    <col min="4" max="4" width="15" style="1" customWidth="1"/>
    <col min="5" max="5" width="13" style="1" customWidth="1"/>
    <col min="6" max="6" width="8.42578125" style="1" customWidth="1"/>
    <col min="7" max="7" width="10" style="1" customWidth="1"/>
    <col min="8" max="8" width="10.28515625" style="53" customWidth="1"/>
    <col min="9" max="9" width="15" style="1" customWidth="1"/>
    <col min="10" max="10" width="13.140625" style="1" customWidth="1"/>
    <col min="11" max="11" width="9.7109375" style="1" customWidth="1"/>
    <col min="12" max="12" width="9.140625" style="53" customWidth="1"/>
    <col min="13" max="13" width="10.140625" style="1" customWidth="1"/>
    <col min="14" max="14" width="18.5703125" style="1" customWidth="1"/>
    <col min="15" max="1023" width="9.140625" style="1"/>
  </cols>
  <sheetData>
    <row r="1" spans="1:15" x14ac:dyDescent="0.35">
      <c r="C1" s="2"/>
    </row>
    <row r="2" spans="1:15" ht="37.5" customHeight="1" x14ac:dyDescent="0.35">
      <c r="A2" s="95" t="s">
        <v>0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3"/>
      <c r="M2" s="4"/>
      <c r="N2" s="4"/>
      <c r="O2" s="4"/>
    </row>
    <row r="3" spans="1:15" ht="23.25" customHeight="1" x14ac:dyDescent="0.35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43.5" customHeight="1" x14ac:dyDescent="0.35">
      <c r="A4" s="95" t="s">
        <v>91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3"/>
      <c r="M4" s="6"/>
      <c r="N4" s="6"/>
      <c r="O4" s="6"/>
    </row>
    <row r="5" spans="1:15" x14ac:dyDescent="0.35">
      <c r="A5" s="96" t="s">
        <v>2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7"/>
      <c r="M5" s="8"/>
      <c r="N5" s="8"/>
      <c r="O5" s="8"/>
    </row>
    <row r="6" spans="1:15" x14ac:dyDescent="0.35">
      <c r="C6" s="9"/>
      <c r="D6" s="9"/>
      <c r="E6" s="9"/>
      <c r="F6" s="9"/>
      <c r="G6" s="9"/>
      <c r="H6" s="9"/>
      <c r="I6" s="9"/>
      <c r="J6" s="9"/>
      <c r="K6" s="9"/>
      <c r="L6" s="9"/>
      <c r="M6" s="8"/>
      <c r="N6" s="8"/>
      <c r="O6" s="8"/>
    </row>
    <row r="7" spans="1:15" ht="30" customHeight="1" x14ac:dyDescent="0.35">
      <c r="A7" s="93" t="s">
        <v>3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50"/>
      <c r="M7" s="10"/>
      <c r="N7" s="10"/>
      <c r="O7" s="10"/>
    </row>
    <row r="8" spans="1:15" ht="6" customHeight="1" x14ac:dyDescent="0.35">
      <c r="C8" s="11"/>
    </row>
    <row r="9" spans="1:15" ht="24" customHeight="1" x14ac:dyDescent="0.35">
      <c r="A9" s="101" t="s">
        <v>4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54"/>
      <c r="M9" s="52"/>
      <c r="N9" s="55"/>
    </row>
    <row r="10" spans="1:15" s="81" customFormat="1" ht="171" customHeight="1" x14ac:dyDescent="0.25">
      <c r="A10" s="73" t="s">
        <v>5</v>
      </c>
      <c r="B10" s="74" t="s">
        <v>6</v>
      </c>
      <c r="C10" s="74" t="s">
        <v>7</v>
      </c>
      <c r="D10" s="74" t="s">
        <v>8</v>
      </c>
      <c r="E10" s="75" t="s">
        <v>85</v>
      </c>
      <c r="F10" s="75" t="s">
        <v>86</v>
      </c>
      <c r="G10" s="75" t="s">
        <v>87</v>
      </c>
      <c r="H10" s="76" t="s">
        <v>90</v>
      </c>
      <c r="I10" s="74" t="s">
        <v>82</v>
      </c>
      <c r="J10" s="77" t="s">
        <v>13</v>
      </c>
      <c r="K10" s="78" t="s">
        <v>14</v>
      </c>
      <c r="L10" s="78" t="s">
        <v>83</v>
      </c>
      <c r="M10" s="79" t="s">
        <v>15</v>
      </c>
      <c r="N10" s="80" t="s">
        <v>16</v>
      </c>
    </row>
    <row r="11" spans="1:15" s="91" customFormat="1" ht="36" customHeight="1" x14ac:dyDescent="0.25">
      <c r="A11" s="82">
        <v>1</v>
      </c>
      <c r="B11" s="83" t="s">
        <v>88</v>
      </c>
      <c r="C11" s="84">
        <v>6800</v>
      </c>
      <c r="D11" s="84">
        <v>6850</v>
      </c>
      <c r="E11" s="84">
        <v>6700</v>
      </c>
      <c r="F11" s="84"/>
      <c r="G11" s="84"/>
      <c r="H11" s="85">
        <v>11327.33</v>
      </c>
      <c r="I11" s="86">
        <f>AVERAGE(C11:G11)</f>
        <v>6783.33</v>
      </c>
      <c r="J11" s="86">
        <f>STDEV(C11:H11)</f>
        <v>2272.85</v>
      </c>
      <c r="K11" s="87">
        <f t="shared" ref="K11:K12" si="0">J11/I11</f>
        <v>0.34</v>
      </c>
      <c r="L11" s="88" t="s">
        <v>84</v>
      </c>
      <c r="M11" s="89">
        <v>34</v>
      </c>
      <c r="N11" s="90">
        <f>M11*E11</f>
        <v>227800</v>
      </c>
    </row>
    <row r="12" spans="1:15" s="91" customFormat="1" ht="36" customHeight="1" x14ac:dyDescent="0.25">
      <c r="A12" s="82">
        <v>2</v>
      </c>
      <c r="B12" s="83" t="s">
        <v>89</v>
      </c>
      <c r="C12" s="84">
        <v>2800</v>
      </c>
      <c r="D12" s="84">
        <v>2850</v>
      </c>
      <c r="E12" s="84">
        <v>2700</v>
      </c>
      <c r="F12" s="84"/>
      <c r="G12" s="84"/>
      <c r="H12" s="85">
        <v>3412.67</v>
      </c>
      <c r="I12" s="86">
        <f>AVERAGE(C12:H12)</f>
        <v>2940.67</v>
      </c>
      <c r="J12" s="86">
        <f>STDEV(C12:H12)</f>
        <v>320.79000000000002</v>
      </c>
      <c r="K12" s="87">
        <f t="shared" si="0"/>
        <v>0.11</v>
      </c>
      <c r="L12" s="88" t="s">
        <v>84</v>
      </c>
      <c r="M12" s="89">
        <v>68</v>
      </c>
      <c r="N12" s="90">
        <f>M12*E12</f>
        <v>183600</v>
      </c>
    </row>
    <row r="13" spans="1:15" ht="27" customHeight="1" x14ac:dyDescent="0.35">
      <c r="A13" s="56"/>
      <c r="B13" s="57" t="s">
        <v>76</v>
      </c>
      <c r="C13" s="58"/>
      <c r="D13" s="58"/>
      <c r="E13" s="58"/>
      <c r="F13" s="58"/>
      <c r="G13" s="58"/>
      <c r="H13" s="59"/>
      <c r="I13" s="58"/>
      <c r="J13" s="58"/>
      <c r="K13" s="60"/>
      <c r="L13" s="61"/>
      <c r="M13" s="62">
        <f>SUM(M11:M12)</f>
        <v>102</v>
      </c>
      <c r="N13" s="62">
        <f>SUM(N11:N12)</f>
        <v>411400</v>
      </c>
    </row>
    <row r="14" spans="1:15" ht="375.75" customHeight="1" x14ac:dyDescent="0.35">
      <c r="A14" s="98" t="s">
        <v>93</v>
      </c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63"/>
      <c r="M14" s="64"/>
      <c r="N14" s="64"/>
    </row>
    <row r="15" spans="1:15" ht="12" customHeight="1" x14ac:dyDescent="0.35">
      <c r="A15" s="64"/>
      <c r="B15" s="64"/>
      <c r="C15" s="65"/>
      <c r="D15" s="64"/>
      <c r="E15" s="64"/>
      <c r="F15" s="64"/>
      <c r="G15" s="64"/>
      <c r="H15" s="66"/>
      <c r="I15" s="64"/>
      <c r="J15" s="64"/>
      <c r="K15" s="64"/>
      <c r="L15" s="66"/>
      <c r="M15" s="64"/>
      <c r="N15" s="64"/>
    </row>
    <row r="16" spans="1:15" ht="37.5" customHeight="1" x14ac:dyDescent="0.35">
      <c r="A16" s="99" t="s">
        <v>92</v>
      </c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67"/>
      <c r="M16" s="64"/>
      <c r="N16" s="64"/>
    </row>
    <row r="17" spans="1:14" ht="33" customHeight="1" x14ac:dyDescent="0.35">
      <c r="A17" s="100" t="s">
        <v>79</v>
      </c>
      <c r="B17" s="100"/>
      <c r="C17" s="100"/>
      <c r="D17" s="100"/>
      <c r="E17" s="100"/>
      <c r="F17" s="100"/>
      <c r="G17" s="100"/>
      <c r="H17" s="67"/>
      <c r="I17" s="68"/>
      <c r="J17" s="100"/>
      <c r="K17" s="100"/>
      <c r="L17" s="67"/>
      <c r="M17" s="64"/>
      <c r="N17" s="64"/>
    </row>
    <row r="18" spans="1:14" x14ac:dyDescent="0.35">
      <c r="A18" s="64"/>
      <c r="B18" s="64"/>
      <c r="C18" s="69"/>
      <c r="D18" s="64"/>
      <c r="E18" s="64"/>
      <c r="F18" s="64"/>
      <c r="G18" s="64"/>
      <c r="H18" s="66"/>
      <c r="I18" s="70" t="s">
        <v>80</v>
      </c>
      <c r="J18" s="71" t="s">
        <v>81</v>
      </c>
      <c r="K18" s="71"/>
      <c r="L18" s="72"/>
      <c r="M18" s="64"/>
      <c r="N18" s="64"/>
    </row>
  </sheetData>
  <mergeCells count="9">
    <mergeCell ref="A14:K14"/>
    <mergeCell ref="A16:K16"/>
    <mergeCell ref="A17:G17"/>
    <mergeCell ref="J17:K17"/>
    <mergeCell ref="A2:K2"/>
    <mergeCell ref="A4:K4"/>
    <mergeCell ref="A5:K5"/>
    <mergeCell ref="A7:K7"/>
    <mergeCell ref="A9:K9"/>
  </mergeCells>
  <pageMargins left="0.7" right="0.7" top="0.75" bottom="0.75" header="0.51180555555555496" footer="0.51180555555555496"/>
  <pageSetup paperSize="9" scale="40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Лист3</vt:lpstr>
      <vt:lpstr>Лист3 (2)</vt:lpstr>
      <vt:lpstr>'Лист3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Договорной Отдел</dc:creator>
  <dc:description/>
  <cp:lastModifiedBy>ОЛЬГА Ю. ЦВЕТОВА</cp:lastModifiedBy>
  <cp:revision>8</cp:revision>
  <cp:lastPrinted>2025-05-19T08:56:36Z</cp:lastPrinted>
  <dcterms:created xsi:type="dcterms:W3CDTF">2014-02-20T07:55:18Z</dcterms:created>
  <dcterms:modified xsi:type="dcterms:W3CDTF">2026-07-22T10:42:47Z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