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7795" windowHeight="1234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Лист1!$A$1:$Q$14</definedName>
  </definedNames>
  <calcPr calcId="125725"/>
</workbook>
</file>

<file path=xl/calcChain.xml><?xml version="1.0" encoding="utf-8"?>
<calcChain xmlns="http://schemas.openxmlformats.org/spreadsheetml/2006/main">
  <c r="Q10" i="1"/>
  <c r="P10"/>
  <c r="O10"/>
  <c r="N10"/>
  <c r="M10"/>
  <c r="L10"/>
  <c r="J10"/>
  <c r="Q9"/>
  <c r="P9"/>
  <c r="O9"/>
  <c r="N9"/>
  <c r="M9"/>
  <c r="L9"/>
  <c r="J9"/>
  <c r="P8"/>
  <c r="Q8" s="1"/>
  <c r="N8"/>
  <c r="O8" s="1"/>
  <c r="M8"/>
  <c r="L8"/>
  <c r="J8"/>
  <c r="Q7"/>
  <c r="P7"/>
  <c r="O7"/>
  <c r="N7"/>
  <c r="M7"/>
  <c r="L7"/>
  <c r="J7"/>
  <c r="Q6"/>
  <c r="P6"/>
  <c r="N6"/>
  <c r="O6" s="1"/>
  <c r="M6"/>
  <c r="L6"/>
  <c r="J6"/>
  <c r="Q5"/>
  <c r="P5"/>
  <c r="O5"/>
  <c r="N5"/>
  <c r="M5"/>
  <c r="L5"/>
  <c r="J5"/>
  <c r="Q12" l="1"/>
</calcChain>
</file>

<file path=xl/sharedStrings.xml><?xml version="1.0" encoding="utf-8"?>
<sst xmlns="http://schemas.openxmlformats.org/spreadsheetml/2006/main" count="35" uniqueCount="33">
  <si>
    <t>Обоснование и расчет НМЦК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</si>
  <si>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</si>
  <si>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</si>
  <si>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</si>
  <si>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 xml:space="preserve">на </t>
    </r>
    <r>
      <rPr>
        <sz val="10"/>
        <color indexed="10"/>
        <rFont val="Times New Roman"/>
        <family val="1"/>
        <charset val="204"/>
      </rPr>
      <t>_._.20__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</si>
  <si>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</si>
  <si>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</si>
  <si>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</si>
  <si>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</si>
  <si>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</si>
  <si>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</si>
  <si>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№1 вх. 124 от 28.07.2026</t>
  </si>
  <si>
    <t>ИЦИ №2 вх. 125 от 28.07.2026</t>
  </si>
  <si>
    <t>ИЦИ №3 вх. 126 от 28.07.2026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</si>
  <si>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</si>
  <si>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</si>
  <si>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</si>
  <si>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</si>
  <si>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</si>
  <si>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8а</t>
  </si>
  <si>
    <t>8б</t>
  </si>
  <si>
    <t>9=3+4+5+6+7+8а+8б</t>
  </si>
  <si>
    <t>11 = кол-во ИЦИ</t>
  </si>
  <si>
    <t>12=            /n</t>
  </si>
  <si>
    <t>12а</t>
  </si>
  <si>
    <t>15=12а*10</t>
  </si>
  <si>
    <t>Листовки</t>
  </si>
  <si>
    <t>Ролл-ап</t>
  </si>
  <si>
    <t>Флаг</t>
  </si>
  <si>
    <t>Древко для флага</t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</si>
  <si>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</si>
  <si>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</si>
  <si>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При определении НМЦК (цены контракта) Заказчик, руководствуясь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средств, применяет наименьшую цену, полученную по данным источников ценовой информации</t>
  </si>
</sst>
</file>

<file path=xl/styles.xml><?xml version="1.0" encoding="utf-8"?>
<styleSheet xmlns="http://schemas.openxmlformats.org/spreadsheetml/2006/main">
  <numFmts count="1">
    <numFmt numFmtId="164" formatCode="0.0%"/>
  </numFmts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C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2" borderId="9" xfId="0" applyNumberFormat="1" applyFont="1" applyFill="1" applyBorder="1" applyAlignment="1">
      <alignment horizontal="center" vertical="center" wrapText="1"/>
    </xf>
    <xf numFmtId="1" fontId="10" fillId="2" borderId="6" xfId="0" applyNumberFormat="1" applyFont="1" applyFill="1" applyBorder="1" applyAlignment="1">
      <alignment horizontal="center" vertical="center" wrapText="1"/>
    </xf>
    <xf numFmtId="1" fontId="10" fillId="0" borderId="6" xfId="0" applyNumberFormat="1" applyFont="1" applyFill="1" applyBorder="1" applyAlignment="1">
      <alignment horizontal="center" vertical="center" wrapText="1"/>
    </xf>
    <xf numFmtId="1" fontId="11" fillId="2" borderId="6" xfId="0" applyNumberFormat="1" applyFont="1" applyFill="1" applyBorder="1" applyAlignment="1">
      <alignment horizontal="center" vertical="top" wrapText="1"/>
    </xf>
    <xf numFmtId="4" fontId="12" fillId="2" borderId="6" xfId="0" applyNumberFormat="1" applyFont="1" applyFill="1" applyBorder="1" applyAlignment="1">
      <alignment horizontal="left" vertical="top" wrapText="1"/>
    </xf>
    <xf numFmtId="4" fontId="12" fillId="2" borderId="6" xfId="0" applyNumberFormat="1" applyFont="1" applyFill="1" applyBorder="1" applyAlignment="1">
      <alignment horizontal="center" vertical="top" wrapText="1"/>
    </xf>
    <xf numFmtId="4" fontId="13" fillId="0" borderId="6" xfId="0" applyNumberFormat="1" applyFont="1" applyBorder="1" applyAlignment="1">
      <alignment horizontal="center" vertical="top" wrapText="1"/>
    </xf>
    <xf numFmtId="4" fontId="12" fillId="0" borderId="6" xfId="0" applyNumberFormat="1" applyFont="1" applyFill="1" applyBorder="1" applyAlignment="1">
      <alignment horizontal="center" vertical="top" wrapText="1"/>
    </xf>
    <xf numFmtId="3" fontId="12" fillId="0" borderId="6" xfId="0" applyNumberFormat="1" applyFont="1" applyFill="1" applyBorder="1" applyAlignment="1">
      <alignment horizontal="center" vertical="top" wrapText="1"/>
    </xf>
    <xf numFmtId="4" fontId="12" fillId="3" borderId="6" xfId="0" applyNumberFormat="1" applyFont="1" applyFill="1" applyBorder="1" applyAlignment="1">
      <alignment horizontal="center" vertical="top" wrapText="1"/>
    </xf>
    <xf numFmtId="164" fontId="12" fillId="3" borderId="6" xfId="0" applyNumberFormat="1" applyFont="1" applyFill="1" applyBorder="1" applyAlignment="1">
      <alignment horizontal="center" vertical="top" wrapText="1"/>
    </xf>
    <xf numFmtId="1" fontId="14" fillId="4" borderId="6" xfId="0" applyNumberFormat="1" applyFont="1" applyFill="1" applyBorder="1" applyAlignment="1">
      <alignment horizontal="center" vertical="top" wrapText="1"/>
    </xf>
    <xf numFmtId="4" fontId="14" fillId="4" borderId="6" xfId="0" applyNumberFormat="1" applyFont="1" applyFill="1" applyBorder="1" applyAlignment="1">
      <alignment horizontal="center" vertical="top" wrapText="1"/>
    </xf>
    <xf numFmtId="4" fontId="15" fillId="4" borderId="6" xfId="0" applyNumberFormat="1" applyFont="1" applyFill="1" applyBorder="1" applyAlignment="1">
      <alignment horizontal="center" vertical="top" wrapText="1"/>
    </xf>
    <xf numFmtId="4" fontId="16" fillId="4" borderId="6" xfId="0" applyNumberFormat="1" applyFont="1" applyFill="1" applyBorder="1" applyAlignment="1">
      <alignment horizontal="center" vertical="top" wrapText="1"/>
    </xf>
    <xf numFmtId="164" fontId="16" fillId="4" borderId="6" xfId="0" applyNumberFormat="1" applyFont="1" applyFill="1" applyBorder="1" applyAlignment="1">
      <alignment horizontal="center" vertical="top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4" fontId="17" fillId="0" borderId="6" xfId="0" applyNumberFormat="1" applyFont="1" applyFill="1" applyBorder="1" applyAlignment="1">
      <alignment horizontal="left" vertical="center" wrapText="1"/>
    </xf>
    <xf numFmtId="0" fontId="12" fillId="0" borderId="6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2</xdr:row>
      <xdr:rowOff>295275</xdr:rowOff>
    </xdr:from>
    <xdr:to>
      <xdr:col>9</xdr:col>
      <xdr:colOff>561975</xdr:colOff>
      <xdr:row>2</xdr:row>
      <xdr:rowOff>295275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724525" y="1000125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2</xdr:row>
      <xdr:rowOff>419100</xdr:rowOff>
    </xdr:from>
    <xdr:to>
      <xdr:col>13</xdr:col>
      <xdr:colOff>590550</xdr:colOff>
      <xdr:row>2</xdr:row>
      <xdr:rowOff>419100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05800" y="11239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2</xdr:row>
      <xdr:rowOff>638175</xdr:rowOff>
    </xdr:from>
    <xdr:to>
      <xdr:col>15</xdr:col>
      <xdr:colOff>0</xdr:colOff>
      <xdr:row>2</xdr:row>
      <xdr:rowOff>638175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286875" y="13430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219075</xdr:colOff>
      <xdr:row>3</xdr:row>
      <xdr:rowOff>228600</xdr:rowOff>
    </xdr:from>
    <xdr:to>
      <xdr:col>12</xdr:col>
      <xdr:colOff>485775</xdr:colOff>
      <xdr:row>3</xdr:row>
      <xdr:rowOff>228600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724775" y="211455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219075</xdr:colOff>
      <xdr:row>3</xdr:row>
      <xdr:rowOff>228600</xdr:rowOff>
    </xdr:from>
    <xdr:to>
      <xdr:col>12</xdr:col>
      <xdr:colOff>485775</xdr:colOff>
      <xdr:row>3</xdr:row>
      <xdr:rowOff>228600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724775" y="211455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2</xdr:row>
      <xdr:rowOff>295275</xdr:rowOff>
    </xdr:from>
    <xdr:to>
      <xdr:col>10</xdr:col>
      <xdr:colOff>0</xdr:colOff>
      <xdr:row>2</xdr:row>
      <xdr:rowOff>295275</xdr:rowOff>
    </xdr:to>
    <xdr:pic>
      <xdr:nvPicPr>
        <xdr:cNvPr id="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95950" y="1000125"/>
          <a:ext cx="5238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2</xdr:row>
      <xdr:rowOff>638175</xdr:rowOff>
    </xdr:from>
    <xdr:to>
      <xdr:col>14</xdr:col>
      <xdr:colOff>0</xdr:colOff>
      <xdr:row>2</xdr:row>
      <xdr:rowOff>638175</xdr:rowOff>
    </xdr:to>
    <xdr:pic>
      <xdr:nvPicPr>
        <xdr:cNvPr id="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15325" y="1343025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38100</xdr:colOff>
      <xdr:row>2</xdr:row>
      <xdr:rowOff>876300</xdr:rowOff>
    </xdr:from>
    <xdr:to>
      <xdr:col>15</xdr:col>
      <xdr:colOff>0</xdr:colOff>
      <xdr:row>2</xdr:row>
      <xdr:rowOff>876300</xdr:rowOff>
    </xdr:to>
    <xdr:pic>
      <xdr:nvPicPr>
        <xdr:cNvPr id="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58300" y="1581150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314325</xdr:colOff>
      <xdr:row>3</xdr:row>
      <xdr:rowOff>47625</xdr:rowOff>
    </xdr:from>
    <xdr:to>
      <xdr:col>12</xdr:col>
      <xdr:colOff>581025</xdr:colOff>
      <xdr:row>3</xdr:row>
      <xdr:rowOff>190500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20025" y="193357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1009650</xdr:colOff>
      <xdr:row>1</xdr:row>
      <xdr:rowOff>28575</xdr:rowOff>
    </xdr:from>
    <xdr:to>
      <xdr:col>9</xdr:col>
      <xdr:colOff>9525</xdr:colOff>
      <xdr:row>2</xdr:row>
      <xdr:rowOff>0</xdr:rowOff>
    </xdr:to>
    <xdr:pic>
      <xdr:nvPicPr>
        <xdr:cNvPr id="11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10225" y="23812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171450</xdr:colOff>
      <xdr:row>0</xdr:row>
      <xdr:rowOff>219075</xdr:rowOff>
    </xdr:from>
    <xdr:to>
      <xdr:col>9</xdr:col>
      <xdr:colOff>0</xdr:colOff>
      <xdr:row>2</xdr:row>
      <xdr:rowOff>0</xdr:rowOff>
    </xdr:to>
    <xdr:pic>
      <xdr:nvPicPr>
        <xdr:cNvPr id="1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076825" y="209550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4"/>
  <sheetViews>
    <sheetView tabSelected="1" workbookViewId="0">
      <selection activeCell="R19" sqref="R19"/>
    </sheetView>
  </sheetViews>
  <sheetFormatPr defaultRowHeight="15"/>
  <cols>
    <col min="2" max="2" width="15.42578125" customWidth="1"/>
    <col min="6" max="6" width="8.28515625" customWidth="1"/>
    <col min="7" max="7" width="8.140625" customWidth="1"/>
    <col min="17" max="17" width="11.85546875" customWidth="1"/>
  </cols>
  <sheetData>
    <row r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2" t="s">
        <v>1</v>
      </c>
      <c r="B2" s="3" t="s">
        <v>2</v>
      </c>
      <c r="C2" s="4" t="s">
        <v>3</v>
      </c>
      <c r="D2" s="5"/>
      <c r="E2" s="5"/>
      <c r="F2" s="5"/>
      <c r="G2" s="6"/>
      <c r="H2" s="3" t="s">
        <v>4</v>
      </c>
      <c r="I2" s="7" t="s">
        <v>5</v>
      </c>
      <c r="J2" s="8"/>
      <c r="K2" s="3" t="s">
        <v>6</v>
      </c>
      <c r="L2" s="3" t="s">
        <v>7</v>
      </c>
      <c r="M2" s="9" t="s">
        <v>8</v>
      </c>
      <c r="N2" s="10"/>
      <c r="O2" s="11"/>
      <c r="P2" s="12" t="s">
        <v>9</v>
      </c>
      <c r="Q2" s="13" t="s">
        <v>10</v>
      </c>
    </row>
    <row r="3" spans="1:17" ht="102">
      <c r="A3" s="14"/>
      <c r="B3" s="15"/>
      <c r="C3" s="16" t="s">
        <v>11</v>
      </c>
      <c r="D3" s="16" t="s">
        <v>12</v>
      </c>
      <c r="E3" s="16" t="s">
        <v>13</v>
      </c>
      <c r="F3" s="16" t="s">
        <v>14</v>
      </c>
      <c r="G3" s="16" t="s">
        <v>15</v>
      </c>
      <c r="H3" s="17"/>
      <c r="I3" s="18"/>
      <c r="J3" s="8"/>
      <c r="K3" s="17"/>
      <c r="L3" s="17"/>
      <c r="M3" s="19" t="s">
        <v>16</v>
      </c>
      <c r="N3" s="20" t="s">
        <v>17</v>
      </c>
      <c r="O3" s="21" t="s">
        <v>18</v>
      </c>
      <c r="P3" s="22"/>
      <c r="Q3" s="23"/>
    </row>
    <row r="4" spans="1:17" ht="40.5">
      <c r="A4" s="24">
        <v>1</v>
      </c>
      <c r="B4" s="24">
        <v>2</v>
      </c>
      <c r="C4" s="24">
        <v>3</v>
      </c>
      <c r="D4" s="24">
        <v>4</v>
      </c>
      <c r="E4" s="24">
        <v>5</v>
      </c>
      <c r="F4" s="24">
        <v>6</v>
      </c>
      <c r="G4" s="24">
        <v>7</v>
      </c>
      <c r="H4" s="24" t="s">
        <v>19</v>
      </c>
      <c r="I4" s="24" t="s">
        <v>20</v>
      </c>
      <c r="J4" s="24" t="s">
        <v>21</v>
      </c>
      <c r="K4" s="25">
        <v>10</v>
      </c>
      <c r="L4" s="25" t="s">
        <v>22</v>
      </c>
      <c r="M4" s="25" t="s">
        <v>23</v>
      </c>
      <c r="N4" s="25">
        <v>13</v>
      </c>
      <c r="O4" s="25">
        <v>14</v>
      </c>
      <c r="P4" s="25" t="s">
        <v>24</v>
      </c>
      <c r="Q4" s="24" t="s">
        <v>25</v>
      </c>
    </row>
    <row r="5" spans="1:17">
      <c r="A5" s="26">
        <v>1</v>
      </c>
      <c r="B5" s="27" t="s">
        <v>26</v>
      </c>
      <c r="C5" s="28">
        <v>5</v>
      </c>
      <c r="D5" s="28">
        <v>5</v>
      </c>
      <c r="E5" s="28">
        <v>7</v>
      </c>
      <c r="F5" s="28"/>
      <c r="G5" s="28"/>
      <c r="H5" s="28"/>
      <c r="I5" s="28"/>
      <c r="J5" s="29">
        <f>C5+D5+E5+F5+G5+H5+I5</f>
        <v>17</v>
      </c>
      <c r="K5" s="30">
        <v>500</v>
      </c>
      <c r="L5" s="31">
        <f>COUNT(C5:G5)</f>
        <v>3</v>
      </c>
      <c r="M5" s="32">
        <f>IF(ISERR(AVERAGE(C5:I5)),"",AVERAGE(C5:I5))</f>
        <v>5.666666666666667</v>
      </c>
      <c r="N5" s="32">
        <f>IF(ISERR(STDEV(C5:I5)),"",STDEV(C5:I5))</f>
        <v>1.1547005383792526</v>
      </c>
      <c r="O5" s="33">
        <f>IF(ISERR(N5/M5),"",N5/M5)</f>
        <v>0.2037706832433975</v>
      </c>
      <c r="P5" s="30">
        <f>MIN(C5:I5)</f>
        <v>5</v>
      </c>
      <c r="Q5" s="28">
        <f t="shared" ref="Q5:Q10" si="0">P5*K5</f>
        <v>2500</v>
      </c>
    </row>
    <row r="6" spans="1:17">
      <c r="A6" s="26">
        <v>2</v>
      </c>
      <c r="B6" s="27" t="s">
        <v>27</v>
      </c>
      <c r="C6" s="28">
        <v>9500</v>
      </c>
      <c r="D6" s="28">
        <v>10000</v>
      </c>
      <c r="E6" s="28">
        <v>10500</v>
      </c>
      <c r="F6" s="28"/>
      <c r="G6" s="28"/>
      <c r="H6" s="28"/>
      <c r="I6" s="28"/>
      <c r="J6" s="29">
        <f t="shared" ref="J6:J10" si="1">C6+D6+E6+F6+G6+H6+I6</f>
        <v>30000</v>
      </c>
      <c r="K6" s="30">
        <v>1</v>
      </c>
      <c r="L6" s="31">
        <f t="shared" ref="L6:L10" si="2">COUNT(C6:G6)</f>
        <v>3</v>
      </c>
      <c r="M6" s="32">
        <f t="shared" ref="M6:M10" si="3">IF(ISERR(AVERAGE(C6:I6)),"",AVERAGE(C6:I6))</f>
        <v>10000</v>
      </c>
      <c r="N6" s="32">
        <f t="shared" ref="N6:N10" si="4">IF(ISERR(STDEV(C6:I6)),"",STDEV(C6:I6))</f>
        <v>500</v>
      </c>
      <c r="O6" s="33">
        <f t="shared" ref="O6:O10" si="5">IF(ISERR(N6/M6),"",N6/M6)</f>
        <v>0.05</v>
      </c>
      <c r="P6" s="30">
        <f t="shared" ref="P6:P10" si="6">MIN(C6:I6)</f>
        <v>9500</v>
      </c>
      <c r="Q6" s="28">
        <f t="shared" si="0"/>
        <v>9500</v>
      </c>
    </row>
    <row r="7" spans="1:17">
      <c r="A7" s="26">
        <v>3</v>
      </c>
      <c r="B7" s="27" t="s">
        <v>28</v>
      </c>
      <c r="C7" s="28">
        <v>1890</v>
      </c>
      <c r="D7" s="28">
        <v>2000</v>
      </c>
      <c r="E7" s="28">
        <v>2500</v>
      </c>
      <c r="F7" s="28"/>
      <c r="G7" s="28"/>
      <c r="H7" s="28"/>
      <c r="I7" s="28"/>
      <c r="J7" s="29">
        <f t="shared" si="1"/>
        <v>6390</v>
      </c>
      <c r="K7" s="30">
        <v>3</v>
      </c>
      <c r="L7" s="31">
        <f t="shared" si="2"/>
        <v>3</v>
      </c>
      <c r="M7" s="32">
        <f t="shared" si="3"/>
        <v>2130</v>
      </c>
      <c r="N7" s="32">
        <f t="shared" si="4"/>
        <v>325.11536414017718</v>
      </c>
      <c r="O7" s="33">
        <f t="shared" si="5"/>
        <v>0.15263632119257145</v>
      </c>
      <c r="P7" s="30">
        <f t="shared" si="6"/>
        <v>1890</v>
      </c>
      <c r="Q7" s="28">
        <f t="shared" si="0"/>
        <v>5670</v>
      </c>
    </row>
    <row r="8" spans="1:17">
      <c r="A8" s="26">
        <v>4</v>
      </c>
      <c r="B8" s="27" t="s">
        <v>29</v>
      </c>
      <c r="C8" s="28">
        <v>500</v>
      </c>
      <c r="D8" s="28">
        <v>600</v>
      </c>
      <c r="E8" s="28">
        <v>500</v>
      </c>
      <c r="F8" s="28"/>
      <c r="G8" s="28"/>
      <c r="H8" s="28"/>
      <c r="I8" s="28"/>
      <c r="J8" s="29">
        <f t="shared" si="1"/>
        <v>1600</v>
      </c>
      <c r="K8" s="30">
        <v>1</v>
      </c>
      <c r="L8" s="31">
        <f t="shared" si="2"/>
        <v>3</v>
      </c>
      <c r="M8" s="32">
        <f t="shared" si="3"/>
        <v>533.33333333333337</v>
      </c>
      <c r="N8" s="32">
        <f t="shared" si="4"/>
        <v>57.735026918962411</v>
      </c>
      <c r="O8" s="33">
        <f t="shared" si="5"/>
        <v>0.10825317547305452</v>
      </c>
      <c r="P8" s="30">
        <f t="shared" si="6"/>
        <v>500</v>
      </c>
      <c r="Q8" s="28">
        <f t="shared" si="0"/>
        <v>500</v>
      </c>
    </row>
    <row r="9" spans="1:17">
      <c r="A9" s="26">
        <v>6</v>
      </c>
      <c r="B9" s="27" t="s">
        <v>29</v>
      </c>
      <c r="C9" s="28">
        <v>300</v>
      </c>
      <c r="D9" s="28">
        <v>500</v>
      </c>
      <c r="E9" s="28">
        <v>400</v>
      </c>
      <c r="F9" s="28"/>
      <c r="G9" s="28"/>
      <c r="H9" s="28"/>
      <c r="I9" s="28"/>
      <c r="J9" s="29">
        <f t="shared" si="1"/>
        <v>1200</v>
      </c>
      <c r="K9" s="30">
        <v>2</v>
      </c>
      <c r="L9" s="31">
        <f t="shared" si="2"/>
        <v>3</v>
      </c>
      <c r="M9" s="32">
        <f t="shared" si="3"/>
        <v>400</v>
      </c>
      <c r="N9" s="32">
        <f t="shared" si="4"/>
        <v>100</v>
      </c>
      <c r="O9" s="33">
        <f t="shared" si="5"/>
        <v>0.25</v>
      </c>
      <c r="P9" s="30">
        <f t="shared" si="6"/>
        <v>300</v>
      </c>
      <c r="Q9" s="28">
        <f t="shared" si="0"/>
        <v>600</v>
      </c>
    </row>
    <row r="10" spans="1:17">
      <c r="A10" s="26">
        <v>7</v>
      </c>
      <c r="B10" s="27" t="s">
        <v>28</v>
      </c>
      <c r="C10" s="28">
        <v>1890</v>
      </c>
      <c r="D10" s="28">
        <v>2000</v>
      </c>
      <c r="E10" s="28">
        <v>2500</v>
      </c>
      <c r="F10" s="28"/>
      <c r="G10" s="28"/>
      <c r="H10" s="28"/>
      <c r="I10" s="28"/>
      <c r="J10" s="29">
        <f t="shared" si="1"/>
        <v>6390</v>
      </c>
      <c r="K10" s="30">
        <v>7</v>
      </c>
      <c r="L10" s="31">
        <f t="shared" si="2"/>
        <v>3</v>
      </c>
      <c r="M10" s="32">
        <f t="shared" si="3"/>
        <v>2130</v>
      </c>
      <c r="N10" s="32">
        <f t="shared" si="4"/>
        <v>325.11536414017718</v>
      </c>
      <c r="O10" s="33">
        <f t="shared" si="5"/>
        <v>0.15263632119257145</v>
      </c>
      <c r="P10" s="30">
        <f t="shared" si="6"/>
        <v>1890</v>
      </c>
      <c r="Q10" s="28">
        <f t="shared" si="0"/>
        <v>13230</v>
      </c>
    </row>
    <row r="11" spans="1:17">
      <c r="A11" s="34"/>
      <c r="B11" s="35"/>
      <c r="C11" s="35"/>
      <c r="D11" s="35"/>
      <c r="E11" s="35"/>
      <c r="F11" s="35"/>
      <c r="G11" s="35"/>
      <c r="H11" s="35"/>
      <c r="I11" s="35"/>
      <c r="J11" s="36"/>
      <c r="K11" s="35"/>
      <c r="L11" s="35"/>
      <c r="M11" s="37"/>
      <c r="N11" s="37"/>
      <c r="O11" s="38"/>
      <c r="P11" s="38"/>
      <c r="Q11" s="37"/>
    </row>
    <row r="12" spans="1:17">
      <c r="A12" s="39" t="s">
        <v>30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1"/>
      <c r="Q12" s="42">
        <f>SUM(Q5:Q11)</f>
        <v>32000</v>
      </c>
    </row>
    <row r="13" spans="1:17" ht="42" customHeight="1">
      <c r="A13" s="44" t="s">
        <v>31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</row>
    <row r="14" spans="1:17" ht="42.75" customHeight="1">
      <c r="A14" s="43" t="s">
        <v>32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</sheetData>
  <mergeCells count="15">
    <mergeCell ref="P2:P3"/>
    <mergeCell ref="Q2:Q3"/>
    <mergeCell ref="A12:P12"/>
    <mergeCell ref="A13:Q13"/>
    <mergeCell ref="A14:Q14"/>
    <mergeCell ref="A1:Q1"/>
    <mergeCell ref="A2:A3"/>
    <mergeCell ref="B2:B3"/>
    <mergeCell ref="C2:G2"/>
    <mergeCell ref="H2:H3"/>
    <mergeCell ref="I2:I3"/>
    <mergeCell ref="J2:J3"/>
    <mergeCell ref="K2:K3"/>
    <mergeCell ref="L2:L3"/>
    <mergeCell ref="M2:O2"/>
  </mergeCells>
  <conditionalFormatting sqref="O5:O11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radugaswimm@yandex.ru</dc:creator>
  <cp:lastModifiedBy>radugaswimm@yandex.ru</cp:lastModifiedBy>
  <cp:lastPrinted>2026-07-28T11:08:04Z</cp:lastPrinted>
  <dcterms:created xsi:type="dcterms:W3CDTF">2026-07-28T11:06:30Z</dcterms:created>
  <dcterms:modified xsi:type="dcterms:W3CDTF">2026-07-28T11:08:54Z</dcterms:modified>
</cp:coreProperties>
</file>