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Авангард\2026\ЕД 223 обучение пож\"/>
    </mc:Choice>
  </mc:AlternateContent>
  <bookViews>
    <workbookView xWindow="810" yWindow="-120" windowWidth="28110" windowHeight="16440"/>
  </bookViews>
  <sheets>
    <sheet name="расчет" sheetId="13" r:id="rId1"/>
  </sheets>
  <definedNames>
    <definedName name="_xlnm.Print_Area" localSheetId="0">расчет!$A$1:$N$13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3" l="1"/>
  <c r="L9" i="13"/>
  <c r="K9" i="13"/>
  <c r="J9" i="13"/>
  <c r="N9" i="13" l="1"/>
  <c r="N10" i="13" l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<sst xmlns="http://schemas.openxmlformats.org/spreadsheetml/2006/main" count="26" uniqueCount="26">
  <si>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</si>
  <si>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</si>
  <si>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</si>
  <si>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</si>
  <si>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</si>
  <si>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</si>
  <si>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</si>
  <si>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Ед. изм.</t>
  </si>
  <si>
    <t>8=5+6+7</t>
  </si>
  <si>
    <t>14=13*4</t>
  </si>
  <si>
    <t>Текущая минимальная цена за ед. изм. с НДС в руб.</t>
  </si>
  <si>
    <t>V - коэф-нт вариации</t>
  </si>
  <si>
    <t>10= 8/9</t>
  </si>
  <si>
    <t xml:space="preserve">УТВЕРЖДАЮ
Директор   
СПб ГАУ «Детский кинотеатр «Авангард»   
________________ Д.Р.Шамшина </t>
  </si>
  <si>
    <t xml:space="preserve">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
1.  Направлено 5 запросов о предоставлении ценовой информации Исполнителям, обладающим опытом оказания услуг, являющихся предметом закупки, информация о которых имеется в свободном доступе (в частности, опубликована в печати, размещена на сайтах в сети "Интернет").
1.1. На отправленные запросы от Исполнителей  получены ответы,  информация о которых приведена в Таблице.
</t>
  </si>
  <si>
    <t>Расчет составил: контрактный управляющий                                                 С.Н.Нартова</t>
  </si>
  <si>
    <t>Расчет-обоснование начальной цены договора</t>
  </si>
  <si>
    <t>v - кол-во (объем) закупаемого товара (работы, услуги), (ед.)</t>
  </si>
  <si>
    <t>на поставку штор в помещение 1-Н для нужд СПб ГАУ «Детский кинотеатр «Авангард»</t>
  </si>
  <si>
    <t>Профессиональная переподготовка в области пожарной безопасности по программе «Специалист по пожарной профилактике» в объёме 256 часов, дистанционно</t>
  </si>
  <si>
    <t>чел.</t>
  </si>
  <si>
    <t xml:space="preserve">ИЦИ №1                 вх. №16-06/1 от 16.06.2026 г. </t>
  </si>
  <si>
    <t xml:space="preserve">ИЦИ №2                  вх. № №16-06/2 от 16.06.2026 г. </t>
  </si>
  <si>
    <t xml:space="preserve">ИЦИ №3                    вх. № №16-06/3 от 16.06.2026 г. </t>
  </si>
  <si>
    <r>
      <t>Начальная цена контракта (НЦК</t>
    </r>
    <r>
      <rPr>
        <b/>
        <vertAlign val="superscript"/>
        <sz val="11"/>
        <color indexed="8"/>
        <rFont val="Times New Roman"/>
        <family val="1"/>
        <charset val="204"/>
      </rPr>
      <t>рын)</t>
    </r>
    <r>
      <rPr>
        <b/>
        <sz val="11"/>
        <color indexed="8"/>
        <rFont val="Times New Roman"/>
        <family val="1"/>
        <charset val="204"/>
      </rPr>
      <t>,</t>
    </r>
    <r>
      <rPr>
        <b/>
        <vertAlign val="superscript"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цена контракта, заключаемого с единственным поставщиком (подрядчиком, исполнителем), руб.</t>
    </r>
  </si>
  <si>
    <r>
      <t>НМЦК</t>
    </r>
    <r>
      <rPr>
        <b/>
        <vertAlign val="superscript"/>
        <sz val="10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>, руб. (в т.ч. НДС 22%)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</si>
</sst>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6" fillId="0" borderId="0"/>
    <xf numFmtId="0" fontId="9" fillId="0" borderId="0"/>
    <xf numFmtId="0" fontId="6" fillId="0" borderId="0"/>
    <xf numFmtId="0" fontId="11" fillId="0" borderId="0"/>
    <xf numFmtId="0" fontId="1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1"/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6" fillId="0" borderId="0" xfId="2"/>
    <xf numFmtId="0" fontId="1" fillId="0" borderId="0" xfId="1" applyFont="1"/>
    <xf numFmtId="4" fontId="3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6" fillId="0" borderId="0" xfId="2" applyNumberFormat="1" applyAlignment="1">
      <alignment horizontal="center" vertical="center"/>
    </xf>
    <xf numFmtId="0" fontId="10" fillId="0" borderId="0" xfId="2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0" fillId="0" borderId="0" xfId="1" applyFont="1" applyFill="1"/>
    <xf numFmtId="0" fontId="3" fillId="0" borderId="1" xfId="1" applyFont="1" applyBorder="1" applyAlignment="1">
      <alignment vertical="top" wrapText="1"/>
    </xf>
    <xf numFmtId="0" fontId="5" fillId="0" borderId="0" xfId="1" applyFont="1" applyAlignment="1">
      <alignment vertical="center" wrapText="1"/>
    </xf>
    <xf numFmtId="0" fontId="13" fillId="0" borderId="0" xfId="6" applyFont="1" applyAlignment="1" applyProtection="1">
      <alignment vertical="top" wrapText="1"/>
      <protection hidden="1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4" fillId="0" borderId="1" xfId="1" applyFont="1" applyFill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3" fontId="16" fillId="0" borderId="1" xfId="7" applyNumberFormat="1" applyFont="1" applyBorder="1" applyAlignment="1">
      <alignment horizontal="center" vertical="center"/>
    </xf>
    <xf numFmtId="43" fontId="0" fillId="0" borderId="1" xfId="7" applyNumberFormat="1" applyFont="1" applyBorder="1" applyAlignment="1">
      <alignment horizontal="center" vertical="center"/>
    </xf>
    <xf numFmtId="4" fontId="2" fillId="0" borderId="3" xfId="1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justify"/>
    </xf>
    <xf numFmtId="0" fontId="16" fillId="0" borderId="0" xfId="0" applyFont="1" applyAlignment="1"/>
    <xf numFmtId="0" fontId="4" fillId="0" borderId="1" xfId="1" applyFont="1" applyBorder="1" applyAlignment="1">
      <alignment horizontal="center" vertical="center" wrapText="1"/>
    </xf>
    <xf numFmtId="0" fontId="10" fillId="0" borderId="0" xfId="6" applyFont="1" applyAlignment="1" applyProtection="1">
      <alignment horizontal="left" vertical="top" wrapText="1"/>
      <protection hidden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13" fillId="0" borderId="0" xfId="0" applyFont="1" applyAlignment="1">
      <alignment horizontal="center"/>
    </xf>
    <xf numFmtId="0" fontId="17" fillId="3" borderId="0" xfId="0" applyFont="1" applyFill="1" applyAlignment="1">
      <alignment horizontal="center" vertical="center" wrapText="1"/>
    </xf>
  </cellXfs>
  <cellStyles count="8">
    <cellStyle name="Обычный" xfId="0" builtinId="0"/>
    <cellStyle name="Обычный 2" xfId="6"/>
    <cellStyle name="Обычный 3" xfId="1"/>
    <cellStyle name="Обычный 3 4" xfId="5"/>
    <cellStyle name="Обычный 8" xfId="2"/>
    <cellStyle name="Обычный 8 2" xfId="3"/>
    <cellStyle name="Обычный 8 2 2" xfId="4"/>
    <cellStyle name="Финансовый" xfId="7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6</xdr:row>
      <xdr:rowOff>52667</xdr:rowOff>
    </xdr:from>
    <xdr:to>
      <xdr:col>7</xdr:col>
      <xdr:colOff>838200</xdr:colOff>
      <xdr:row>6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92863" y="54247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6</xdr:row>
      <xdr:rowOff>312084</xdr:rowOff>
    </xdr:from>
    <xdr:to>
      <xdr:col>11</xdr:col>
      <xdr:colOff>794497</xdr:colOff>
      <xdr:row>6</xdr:row>
      <xdr:rowOff>635934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440" y="337129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14"/>
  <sheetViews>
    <sheetView showGridLines="0" tabSelected="1" topLeftCell="A5" zoomScaleNormal="100" zoomScaleSheetLayoutView="80" workbookViewId="0">
      <selection activeCell="N8" sqref="N8"/>
    </sheetView>
  </sheetViews>
  <sheetFormatPr defaultRowHeight="15" x14ac:dyDescent="0.25"/>
  <cols>
    <col min="1" max="1" width="4.85546875" style="1" customWidth="1"/>
    <col min="2" max="2" width="49.140625" style="1" customWidth="1"/>
    <col min="3" max="3" width="8.85546875" style="1" bestFit="1" customWidth="1"/>
    <col min="4" max="4" width="12.42578125" style="1" customWidth="1"/>
    <col min="5" max="6" width="14" style="1" customWidth="1"/>
    <col min="7" max="7" width="15.570312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6" style="1" customWidth="1"/>
    <col min="15" max="15" width="16.28515625" style="1" customWidth="1"/>
    <col min="16" max="16" width="15.28515625" style="1" customWidth="1"/>
    <col min="17" max="17" width="17.42578125" style="1" customWidth="1"/>
    <col min="18" max="18" width="16.140625" style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8" s="4" customFormat="1" ht="93.75" customHeight="1" x14ac:dyDescent="0.2">
      <c r="A1" s="15"/>
      <c r="B1" s="40"/>
      <c r="C1" s="40"/>
      <c r="D1" s="40"/>
      <c r="E1" s="15"/>
      <c r="F1" s="15"/>
      <c r="G1" s="15"/>
      <c r="H1" s="15"/>
      <c r="I1" s="15"/>
      <c r="J1" s="40" t="s">
        <v>13</v>
      </c>
      <c r="K1" s="40"/>
      <c r="L1" s="40"/>
      <c r="M1" s="40"/>
      <c r="N1" s="40"/>
    </row>
    <row r="2" spans="1:18" s="4" customFormat="1" ht="23.25" customHeight="1" x14ac:dyDescent="0.25">
      <c r="A2" s="48" t="s">
        <v>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8" s="4" customFormat="1" ht="23.25" customHeight="1" x14ac:dyDescent="0.2">
      <c r="A3" s="49" t="s">
        <v>18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8" s="4" customFormat="1" ht="86.25" customHeight="1" x14ac:dyDescent="0.25">
      <c r="A4" s="46" t="s">
        <v>14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16"/>
    </row>
    <row r="5" spans="1:18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  <c r="N5" s="3"/>
    </row>
    <row r="6" spans="1:18" ht="44.25" customHeight="1" x14ac:dyDescent="0.25">
      <c r="A6" s="39" t="s">
        <v>0</v>
      </c>
      <c r="B6" s="41" t="s">
        <v>1</v>
      </c>
      <c r="C6" s="41" t="s">
        <v>7</v>
      </c>
      <c r="D6" s="42" t="s">
        <v>17</v>
      </c>
      <c r="E6" s="41" t="s">
        <v>2</v>
      </c>
      <c r="F6" s="41"/>
      <c r="G6" s="41"/>
      <c r="H6" s="41"/>
      <c r="I6" s="42" t="s">
        <v>3</v>
      </c>
      <c r="J6" s="44" t="s">
        <v>4</v>
      </c>
      <c r="K6" s="44"/>
      <c r="L6" s="44"/>
      <c r="M6" s="43" t="s">
        <v>10</v>
      </c>
      <c r="N6" s="45" t="s">
        <v>25</v>
      </c>
    </row>
    <row r="7" spans="1:18" ht="84" customHeight="1" x14ac:dyDescent="0.25">
      <c r="A7" s="39"/>
      <c r="B7" s="41"/>
      <c r="C7" s="41"/>
      <c r="D7" s="42"/>
      <c r="E7" s="31" t="s">
        <v>21</v>
      </c>
      <c r="F7" s="31" t="s">
        <v>22</v>
      </c>
      <c r="G7" s="31" t="s">
        <v>23</v>
      </c>
      <c r="H7" s="14"/>
      <c r="I7" s="42"/>
      <c r="J7" s="21" t="s">
        <v>5</v>
      </c>
      <c r="K7" s="20" t="s">
        <v>6</v>
      </c>
      <c r="L7" s="20" t="s">
        <v>11</v>
      </c>
      <c r="M7" s="43"/>
      <c r="N7" s="45"/>
    </row>
    <row r="8" spans="1:18" x14ac:dyDescent="0.25">
      <c r="A8" s="23">
        <v>1</v>
      </c>
      <c r="B8" s="26">
        <v>2</v>
      </c>
      <c r="C8" s="26">
        <v>3</v>
      </c>
      <c r="D8" s="26">
        <v>4</v>
      </c>
      <c r="E8" s="27">
        <v>5</v>
      </c>
      <c r="F8" s="27">
        <v>6</v>
      </c>
      <c r="G8" s="27">
        <v>7</v>
      </c>
      <c r="H8" s="26" t="s">
        <v>8</v>
      </c>
      <c r="I8" s="26">
        <v>9</v>
      </c>
      <c r="J8" s="27" t="s">
        <v>12</v>
      </c>
      <c r="K8" s="27">
        <v>11</v>
      </c>
      <c r="L8" s="27">
        <v>12</v>
      </c>
      <c r="M8" s="27">
        <v>13</v>
      </c>
      <c r="N8" s="28" t="s">
        <v>9</v>
      </c>
      <c r="O8" s="7"/>
      <c r="P8" s="7"/>
      <c r="Q8" s="7"/>
    </row>
    <row r="9" spans="1:18" ht="63" x14ac:dyDescent="0.25">
      <c r="A9" s="25">
        <v>1</v>
      </c>
      <c r="B9" s="32" t="s">
        <v>19</v>
      </c>
      <c r="C9" s="33" t="s">
        <v>20</v>
      </c>
      <c r="D9" s="33">
        <v>1</v>
      </c>
      <c r="E9" s="34">
        <v>5500</v>
      </c>
      <c r="F9" s="35">
        <v>5000</v>
      </c>
      <c r="G9" s="35">
        <v>5700</v>
      </c>
      <c r="H9" s="24"/>
      <c r="I9" s="30">
        <v>3</v>
      </c>
      <c r="J9" s="6">
        <f>ROUND(AVERAGE(E9:G9),2)</f>
        <v>5400</v>
      </c>
      <c r="K9" s="6">
        <f>ROUND(STDEV(E9:G9),2)</f>
        <v>360.56</v>
      </c>
      <c r="L9" s="6">
        <f>K9/J9*100</f>
        <v>6.6770370370370369</v>
      </c>
      <c r="M9" s="22">
        <f>MIN(E9:G9)</f>
        <v>5000</v>
      </c>
      <c r="N9" s="22">
        <f>ROUND(M9*D9,2)</f>
        <v>5000</v>
      </c>
      <c r="O9" s="7"/>
      <c r="P9" s="7"/>
      <c r="Q9" s="7"/>
    </row>
    <row r="10" spans="1:18" ht="23.25" customHeight="1" x14ac:dyDescent="0.25">
      <c r="A10" s="36" t="s">
        <v>24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29">
        <f>SUM(N9:N9)</f>
        <v>5000</v>
      </c>
      <c r="O10" s="8"/>
      <c r="P10" s="9"/>
      <c r="Q10" s="9"/>
      <c r="R10" s="9"/>
    </row>
    <row r="11" spans="1:18" s="4" customFormat="1" ht="15.75" x14ac:dyDescent="0.2">
      <c r="A11" s="11"/>
      <c r="B11" s="11"/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0"/>
    </row>
    <row r="12" spans="1:18" s="4" customFormat="1" ht="15.75" x14ac:dyDescent="0.25">
      <c r="A12" s="18"/>
      <c r="B12" s="18"/>
      <c r="C12" s="18"/>
      <c r="D12" s="18"/>
      <c r="E12" s="18"/>
      <c r="F12" s="19"/>
      <c r="G12" s="19"/>
      <c r="H12" s="19"/>
      <c r="I12" s="19"/>
      <c r="J12" s="13"/>
      <c r="K12" s="13"/>
      <c r="L12" s="17"/>
      <c r="M12" s="17"/>
      <c r="N12" s="17"/>
      <c r="O12" s="10"/>
    </row>
    <row r="13" spans="1:18" s="4" customFormat="1" x14ac:dyDescent="0.25">
      <c r="A13" s="37" t="s">
        <v>15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8" x14ac:dyDescent="0.25">
      <c r="E14" s="5"/>
      <c r="F14" s="5"/>
      <c r="G14" s="5"/>
      <c r="H14" s="5"/>
      <c r="I14" s="5"/>
      <c r="J14" s="5"/>
      <c r="O14" s="9"/>
    </row>
  </sheetData>
  <mergeCells count="16">
    <mergeCell ref="A10:M10"/>
    <mergeCell ref="A13:O13"/>
    <mergeCell ref="A6:A7"/>
    <mergeCell ref="B1:D1"/>
    <mergeCell ref="J1:N1"/>
    <mergeCell ref="C6:C7"/>
    <mergeCell ref="D6:D7"/>
    <mergeCell ref="E6:H6"/>
    <mergeCell ref="I6:I7"/>
    <mergeCell ref="M6:M7"/>
    <mergeCell ref="J6:L6"/>
    <mergeCell ref="B6:B7"/>
    <mergeCell ref="N6:N7"/>
    <mergeCell ref="A4:N4"/>
    <mergeCell ref="A2:O2"/>
    <mergeCell ref="A3:O3"/>
  </mergeCells>
  <printOptions horizontalCentered="1"/>
  <pageMargins left="0.25" right="0.25" top="0.4" bottom="0.39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2024-09-04T06:10:44Z</cp:lastPrinted>
  <dcterms:created xsi:type="dcterms:W3CDTF">2019-07-01T07:28:55Z</dcterms:created>
  <dcterms:modified xsi:type="dcterms:W3CDTF">2026-07-20T09:36:06Z</dcterms:modified>
</cp:coreProperties>
</file>