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3\223 ФЗ\ЭМ\Обуч.рук и раб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K7" i="1" l="1"/>
  <c r="L7" i="1" s="1"/>
  <c r="M7" i="1" s="1"/>
  <c r="N7" i="1" s="1"/>
  <c r="H7" i="1"/>
  <c r="I7" i="1" s="1"/>
  <c r="J7" i="1" s="1"/>
  <c r="K6" i="1" l="1"/>
  <c r="L6" i="1" s="1"/>
  <c r="M6" i="1" s="1"/>
  <c r="N6" i="1" s="1"/>
  <c r="H6" i="1"/>
  <c r="I6" i="1" s="1"/>
  <c r="J6" i="1" s="1"/>
  <c r="K5" i="1"/>
  <c r="L5" i="1" s="1"/>
  <c r="M5" i="1" s="1"/>
  <c r="N5" i="1" s="1"/>
  <c r="H5" i="1"/>
  <c r="I5" i="1" s="1"/>
  <c r="J5" i="1" s="1"/>
  <c r="N8" i="1" l="1"/>
</calcChain>
</file>

<file path=xl/sharedStrings.xml><?xml version="1.0" encoding="utf-8"?>
<sst xmlns="http://schemas.openxmlformats.org/spreadsheetml/2006/main" count="31" uniqueCount="28">
  <si>
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приказом* Министерства экономического развития Российской Федерации от 02.10.2013 № 567, посредством применения следующего метода: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метода сопоставимых рыночных цен (анализа рынка);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</si>
  <si>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№</t>
  </si>
  <si>
    <t>Наименование товара (работ, услуг)</t>
  </si>
  <si>
    <t>Ед. изм</t>
  </si>
  <si>
    <t>Объем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</si>
  <si>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</si>
  <si>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</si>
  <si>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 xml:space="preserve">Поставщик №1 </t>
  </si>
  <si>
    <t>Поставщик  №2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</si>
  <si>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</si>
  <si>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</si>
  <si>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</si>
  <si>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             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</si>
  <si>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</si>
  <si>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</si>
  <si>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Н(М)ЦК с учетом округле-ния цены за единицу (руб.)</t>
  </si>
  <si>
    <t>Итого</t>
  </si>
  <si>
    <t>Расчет произвел:</t>
  </si>
  <si>
    <t>Мастерова С.Е.</t>
  </si>
  <si>
    <t>Н(М)ЦК, определяемая методом сопоставимых рыночных цен (анализа рынка)</t>
  </si>
  <si>
    <t xml:space="preserve">Минимальная цена предложена в источнике информации № 1 </t>
  </si>
  <si>
    <t>руб.</t>
  </si>
  <si>
    <t xml:space="preserve"> НМЦК определена и обоснована  на основании цены, предложенной в источнике информации № 1 </t>
  </si>
  <si>
    <t>Общие вопросы охраны труда и функционирования системы управления охраной труда  (программа А) в количестве 16 часов.</t>
  </si>
  <si>
    <t>Чел.</t>
  </si>
  <si>
    <t xml:space="preserve">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
специальной оценки условий труда и оценки профессиональных рисков  (программа Б) в количестве 16 часов.
</t>
  </si>
  <si>
    <t>Обучение работников по оказанию первой помощи пострадавшим в количестве 8 часов.</t>
  </si>
  <si>
    <r>
      <t>Расчет цены контракта, заключаемого с единственным поставщиком (подрядчиком, исполнителем) на</t>
    </r>
    <r>
      <rPr>
        <b/>
        <i/>
        <sz val="12"/>
        <rFont val="Times New Roman"/>
        <family val="1"/>
        <charset val="204"/>
      </rPr>
      <t xml:space="preserve"> Оказание услуг по обучению руководителей и работников СПб ГБУК "Петербург-концерт" вопросам охраны труда, оказанию первой помощи в 2023 г.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</si>
</sst>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/>
    <xf numFmtId="4" fontId="7" fillId="0" borderId="3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4" fontId="3" fillId="0" borderId="0" xfId="0" applyNumberFormat="1" applyFont="1"/>
    <xf numFmtId="0" fontId="12" fillId="2" borderId="4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center" vertical="center" wrapText="1"/>
    </xf>
    <xf numFmtId="4" fontId="12" fillId="2" borderId="0" xfId="0" applyNumberFormat="1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4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 wrapText="1"/>
    </xf>
    <xf numFmtId="4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" fontId="19" fillId="0" borderId="3" xfId="0" applyNumberFormat="1" applyFont="1" applyFill="1" applyBorder="1" applyAlignment="1">
      <alignment horizontal="center" vertical="center" shrinkToFit="1"/>
    </xf>
    <xf numFmtId="4" fontId="16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center" wrapText="1"/>
    </xf>
    <xf numFmtId="4" fontId="12" fillId="2" borderId="4" xfId="0" applyNumberFormat="1" applyFont="1" applyFill="1" applyBorder="1" applyAlignment="1">
      <alignment horizontal="center" vertical="center" wrapText="1"/>
    </xf>
    <xf numFmtId="4" fontId="12" fillId="0" borderId="4" xfId="0" applyNumberFormat="1" applyFont="1" applyFill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" fontId="11" fillId="0" borderId="4" xfId="0" applyNumberFormat="1" applyFont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" fontId="8" fillId="0" borderId="3" xfId="0" applyNumberFormat="1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13" fillId="0" borderId="0" xfId="0" applyFont="1" applyAlignment="1">
      <alignment horizontal="left"/>
    </xf>
    <xf numFmtId="4" fontId="14" fillId="0" borderId="0" xfId="0" applyNumberFormat="1" applyFont="1" applyAlignment="1">
      <alignment horizontal="center"/>
    </xf>
    <xf numFmtId="0" fontId="15" fillId="0" borderId="0" xfId="0" applyFont="1" applyAlignment="1" applyProtection="1">
      <alignment horizont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77190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550" y="37433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3</xdr:row>
      <xdr:rowOff>1838325</xdr:rowOff>
    </xdr:from>
    <xdr:to>
      <xdr:col>10</xdr:col>
      <xdr:colOff>1514475</xdr:colOff>
      <xdr:row>3</xdr:row>
      <xdr:rowOff>2200275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0" y="323850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238125</xdr:colOff>
      <xdr:row>3</xdr:row>
      <xdr:rowOff>1343025</xdr:rowOff>
    </xdr:from>
    <xdr:to>
      <xdr:col>10</xdr:col>
      <xdr:colOff>390525</xdr:colOff>
      <xdr:row>3</xdr:row>
      <xdr:rowOff>1571625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0" y="27432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J4" sqref="J4"/>
    </sheetView>
  </sheetViews>
  <sheetFormatPr defaultRowHeight="15" x14ac:dyDescent="0.25"/>
  <cols>
    <col min="1" max="1" width="10.28515625" customWidth="1"/>
    <col min="2" max="2" width="32.5703125" customWidth="1"/>
    <col min="4" max="5" width="13.7109375" customWidth="1"/>
    <col min="9" max="9" width="16" customWidth="1"/>
    <col min="10" max="10" width="11.28515625" bestFit="1" customWidth="1"/>
    <col min="11" max="11" width="23.28515625" customWidth="1"/>
    <col min="14" max="14" width="10" bestFit="1" customWidth="1"/>
  </cols>
  <sheetData>
    <row r="1" spans="1:14" ht="59.25" customHeight="1" x14ac:dyDescent="0.25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ht="15.75" x14ac:dyDescent="0.25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4" ht="35.25" customHeight="1" x14ac:dyDescent="0.25">
      <c r="A3" s="55" t="s">
        <v>1</v>
      </c>
      <c r="B3" s="55" t="s">
        <v>2</v>
      </c>
      <c r="C3" s="55" t="s">
        <v>3</v>
      </c>
      <c r="D3" s="55" t="s">
        <v>4</v>
      </c>
      <c r="E3" s="56" t="s">
        <v>5</v>
      </c>
      <c r="F3" s="56"/>
      <c r="G3" s="56"/>
      <c r="H3" s="57" t="s">
        <v>6</v>
      </c>
      <c r="I3" s="57"/>
      <c r="J3" s="57"/>
      <c r="K3" s="58" t="s">
        <v>19</v>
      </c>
      <c r="L3" s="58"/>
      <c r="M3" s="58"/>
      <c r="N3" s="58"/>
    </row>
    <row r="4" spans="1:14" ht="186" customHeight="1" x14ac:dyDescent="0.25">
      <c r="A4" s="55"/>
      <c r="B4" s="55"/>
      <c r="C4" s="55"/>
      <c r="D4" s="55"/>
      <c r="E4" s="43" t="s">
        <v>7</v>
      </c>
      <c r="F4" s="43" t="s">
        <v>8</v>
      </c>
      <c r="G4" s="43" t="s">
        <v>9</v>
      </c>
      <c r="H4" s="30" t="s">
        <v>10</v>
      </c>
      <c r="I4" s="30" t="s">
        <v>11</v>
      </c>
      <c r="J4" s="44" t="s">
        <v>12</v>
      </c>
      <c r="K4" s="45" t="s">
        <v>13</v>
      </c>
      <c r="L4" s="46" t="s">
        <v>14</v>
      </c>
      <c r="M4" s="46" t="s">
        <v>14</v>
      </c>
      <c r="N4" s="47" t="s">
        <v>15</v>
      </c>
    </row>
    <row r="5" spans="1:14" ht="74.25" customHeight="1" x14ac:dyDescent="0.25">
      <c r="A5" s="48">
        <v>1</v>
      </c>
      <c r="B5" s="49" t="s">
        <v>23</v>
      </c>
      <c r="C5" s="31" t="s">
        <v>24</v>
      </c>
      <c r="D5" s="31">
        <v>10</v>
      </c>
      <c r="E5" s="33">
        <v>800</v>
      </c>
      <c r="F5" s="34">
        <v>960</v>
      </c>
      <c r="G5" s="34">
        <v>1040</v>
      </c>
      <c r="H5" s="2">
        <f t="shared" ref="H5:H7" si="0">AVERAGE(E5:G5)</f>
        <v>933.33333333333337</v>
      </c>
      <c r="I5" s="3">
        <f t="shared" ref="I5:I7" si="1">SQRT(((SUM((POWER(G5-H5,2)),(POWER(F5-H5,2)),(POWER(E5-H5,2)))/(COLUMNS(E5:G5)-1))))</f>
        <v>122.20201853215573</v>
      </c>
      <c r="J5" s="3">
        <f t="shared" ref="J5:J7" si="2">I5/H5*100</f>
        <v>13.093073414159543</v>
      </c>
      <c r="K5" s="4">
        <f t="shared" ref="K5:K7" si="3">((D5/3)*(SUM(E5:G5)))</f>
        <v>9333.3333333333339</v>
      </c>
      <c r="L5" s="4">
        <f t="shared" ref="L5:L7" si="4">K5/D5</f>
        <v>933.33333333333337</v>
      </c>
      <c r="M5" s="4">
        <f t="shared" ref="M5:M7" si="5">ROUND(L5,2)</f>
        <v>933.33</v>
      </c>
      <c r="N5" s="4">
        <f t="shared" ref="N5:N7" si="6">M5*D5</f>
        <v>9333.3000000000011</v>
      </c>
    </row>
    <row r="6" spans="1:14" ht="122.25" customHeight="1" x14ac:dyDescent="0.25">
      <c r="A6" s="48">
        <v>2</v>
      </c>
      <c r="B6" s="49" t="s">
        <v>25</v>
      </c>
      <c r="C6" s="32" t="s">
        <v>24</v>
      </c>
      <c r="D6" s="31">
        <v>570</v>
      </c>
      <c r="E6" s="33">
        <v>165</v>
      </c>
      <c r="F6" s="34">
        <v>198</v>
      </c>
      <c r="G6" s="34">
        <v>214</v>
      </c>
      <c r="H6" s="2">
        <f t="shared" si="0"/>
        <v>192.33333333333334</v>
      </c>
      <c r="I6" s="3">
        <f t="shared" si="1"/>
        <v>24.986663109213552</v>
      </c>
      <c r="J6" s="3">
        <f t="shared" si="2"/>
        <v>12.991332639105831</v>
      </c>
      <c r="K6" s="4">
        <f t="shared" si="3"/>
        <v>109630</v>
      </c>
      <c r="L6" s="4">
        <f t="shared" si="4"/>
        <v>192.33333333333334</v>
      </c>
      <c r="M6" s="4">
        <f t="shared" si="5"/>
        <v>192.33</v>
      </c>
      <c r="N6" s="4">
        <f t="shared" si="6"/>
        <v>109628.1</v>
      </c>
    </row>
    <row r="7" spans="1:14" ht="53.25" customHeight="1" x14ac:dyDescent="0.25">
      <c r="A7" s="48">
        <v>3</v>
      </c>
      <c r="B7" s="49" t="s">
        <v>26</v>
      </c>
      <c r="C7" s="32" t="s">
        <v>24</v>
      </c>
      <c r="D7" s="31">
        <v>570</v>
      </c>
      <c r="E7" s="33">
        <v>150</v>
      </c>
      <c r="F7" s="34">
        <v>180</v>
      </c>
      <c r="G7" s="34">
        <v>195</v>
      </c>
      <c r="H7" s="2">
        <f t="shared" si="0"/>
        <v>175</v>
      </c>
      <c r="I7" s="3">
        <f t="shared" si="1"/>
        <v>22.912878474779198</v>
      </c>
      <c r="J7" s="3">
        <f t="shared" si="2"/>
        <v>13.093073414159543</v>
      </c>
      <c r="K7" s="4">
        <f t="shared" si="3"/>
        <v>99750</v>
      </c>
      <c r="L7" s="4">
        <f t="shared" si="4"/>
        <v>175</v>
      </c>
      <c r="M7" s="4">
        <f t="shared" si="5"/>
        <v>175</v>
      </c>
      <c r="N7" s="4">
        <f t="shared" si="6"/>
        <v>99750</v>
      </c>
    </row>
    <row r="8" spans="1:14" x14ac:dyDescent="0.25">
      <c r="A8" s="35"/>
      <c r="B8" s="9" t="s">
        <v>16</v>
      </c>
      <c r="C8" s="36"/>
      <c r="D8" s="5"/>
      <c r="E8" s="37"/>
      <c r="F8" s="38"/>
      <c r="G8" s="37"/>
      <c r="H8" s="39"/>
      <c r="I8" s="40"/>
      <c r="J8" s="41"/>
      <c r="K8" s="39"/>
      <c r="L8" s="42"/>
      <c r="M8" s="42"/>
      <c r="N8" s="42">
        <f>SUM(N5:N7)</f>
        <v>218711.40000000002</v>
      </c>
    </row>
    <row r="9" spans="1:14" ht="21" customHeight="1" x14ac:dyDescent="0.25">
      <c r="A9" s="1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18"/>
    </row>
    <row r="10" spans="1:14" x14ac:dyDescent="0.25">
      <c r="A10" s="19"/>
      <c r="B10" s="10"/>
      <c r="C10" s="11"/>
      <c r="D10" s="12"/>
      <c r="E10" s="13"/>
      <c r="F10" s="14"/>
      <c r="G10" s="13"/>
      <c r="H10" s="15"/>
      <c r="I10" s="16"/>
      <c r="J10" s="17"/>
      <c r="K10" s="15"/>
      <c r="L10" s="18"/>
      <c r="M10" s="18"/>
      <c r="N10" s="18"/>
    </row>
    <row r="11" spans="1:14" s="24" customFormat="1" ht="15.75" x14ac:dyDescent="0.25">
      <c r="A11" s="20" t="s">
        <v>20</v>
      </c>
      <c r="B11" s="21"/>
      <c r="C11" s="20"/>
      <c r="D11" s="20"/>
      <c r="E11" s="22">
        <f>+D7*E7+D6*E6+D5*E5</f>
        <v>187550</v>
      </c>
      <c r="F11" s="21" t="s">
        <v>21</v>
      </c>
      <c r="G11" s="23"/>
    </row>
    <row r="12" spans="1:14" s="29" customFormat="1" ht="15" customHeight="1" x14ac:dyDescent="0.25">
      <c r="A12" s="25" t="s">
        <v>22</v>
      </c>
      <c r="B12" s="26"/>
      <c r="C12" s="25"/>
      <c r="D12" s="25"/>
      <c r="E12" s="27"/>
      <c r="F12" s="28"/>
      <c r="G12" s="28"/>
    </row>
    <row r="13" spans="1:14" ht="17.25" customHeight="1" x14ac:dyDescent="0.25">
      <c r="A13" s="50" t="s">
        <v>17</v>
      </c>
      <c r="B13" s="50"/>
      <c r="C13" s="6"/>
      <c r="D13" s="7"/>
      <c r="E13" s="51" t="s">
        <v>18</v>
      </c>
      <c r="F13" s="51"/>
      <c r="G13" s="52"/>
      <c r="H13" s="52"/>
      <c r="I13" s="1"/>
      <c r="J13" s="1"/>
      <c r="K13" s="1"/>
      <c r="L13" s="1"/>
      <c r="M13" s="1"/>
      <c r="N13" s="8"/>
    </row>
  </sheetData>
  <mergeCells count="13">
    <mergeCell ref="A13:B13"/>
    <mergeCell ref="E13:F13"/>
    <mergeCell ref="G13:H13"/>
    <mergeCell ref="A1:N1"/>
    <mergeCell ref="A2:N2"/>
    <mergeCell ref="A3:A4"/>
    <mergeCell ref="B3:B4"/>
    <mergeCell ref="C3:C4"/>
    <mergeCell ref="D3:D4"/>
    <mergeCell ref="E3:G3"/>
    <mergeCell ref="H3:J3"/>
    <mergeCell ref="K3:N3"/>
    <mergeCell ref="B9:M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Zakup1</dc:creator>
  <cp:lastModifiedBy>Zakup1</cp:lastModifiedBy>
  <dcterms:created xsi:type="dcterms:W3CDTF">2023-03-13T08:03:45Z</dcterms:created>
  <dcterms:modified xsi:type="dcterms:W3CDTF">2023-11-22T07:25:43Z</dcterms:modified>
</cp:coreProperties>
</file>