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ndarenkoAN\Desktop\электронный магазин БЭКАП\"/>
    </mc:Choice>
  </mc:AlternateContent>
  <xr:revisionPtr revIDLastSave="0" documentId="13_ncr:1_{7895C1D7-0FA9-4961-BB8D-F3DDD2C427C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Обосн.НМЦК от 100т.р.(к сл.зап)" sheetId="4" r:id="rId1"/>
  </sheets>
  <calcPr calcId="191029"/>
</workbook>
</file>

<file path=xl/calcChain.xml><?xml version="1.0" encoding="utf-8"?>
<calcChain xmlns="http://schemas.openxmlformats.org/spreadsheetml/2006/main">
  <c r="M16" i="4" l="1"/>
  <c r="M15" i="4"/>
  <c r="M14" i="4"/>
  <c r="M13" i="4"/>
  <c r="M12" i="4"/>
  <c r="K16" i="4" l="1"/>
  <c r="L16" i="4" s="1"/>
  <c r="J16" i="4"/>
  <c r="F16" i="4"/>
  <c r="K15" i="4"/>
  <c r="L15" i="4" s="1"/>
  <c r="J15" i="4"/>
  <c r="F15" i="4"/>
  <c r="K12" i="4" l="1"/>
  <c r="K13" i="4"/>
  <c r="K14" i="4"/>
  <c r="J12" i="4"/>
  <c r="J13" i="4"/>
  <c r="J14" i="4"/>
  <c r="F12" i="4"/>
  <c r="F13" i="4"/>
  <c r="F14" i="4"/>
  <c r="L14" i="4" l="1"/>
  <c r="L13" i="4"/>
  <c r="L12" i="4"/>
  <c r="M17" i="4"/>
</calcChain>
</file>

<file path=xl/sharedStrings.xml><?xml version="1.0" encoding="utf-8"?>
<sst xmlns="http://schemas.openxmlformats.org/spreadsheetml/2006/main" count="48" uniqueCount="40">
  <si>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</si>
  <si>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</si>
  <si>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</si>
  <si>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</si>
  <si>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</si>
  <si>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</si>
  <si>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</si>
  <si>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</si>
  <si>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</si>
  <si>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</si>
  <si>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</si>
  <si>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 xml:space="preserve"> СОСТАВИЛ </t>
  </si>
  <si>
    <t>_____________________________</t>
  </si>
  <si>
    <t xml:space="preserve"> ПРОВЕРИЛ</t>
  </si>
  <si>
    <t>КОСГУ 
(заполняется 
бухгалтерией)</t>
  </si>
  <si>
    <t>Расчет начальной (максимальной) цены контракта</t>
  </si>
  <si>
    <t xml:space="preserve">v - кол-во (объем) закупаемого товара (работы, услуги) </t>
  </si>
  <si>
    <t>КТРУ/ОКПД2/ККН</t>
  </si>
  <si>
    <t>шт.</t>
  </si>
  <si>
    <t xml:space="preserve">Начальная (максимальная) цена контракта (договора) </t>
  </si>
  <si>
    <t>Ведущий инженер</t>
  </si>
  <si>
    <t xml:space="preserve">Начальник отдела </t>
  </si>
  <si>
    <t>Наименьшая цена договора (контракта)</t>
  </si>
  <si>
    <t>Ед. изм. товара (работы, услуги) по ОКЕИ, штуки</t>
  </si>
  <si>
    <t>Иформация из общедоступных источников  сети "Интеренет"</t>
  </si>
  <si>
    <t>Внешний сетевой адаптер</t>
  </si>
  <si>
    <t>Raid контроллер</t>
  </si>
  <si>
    <t>Блок электророзеток в 19" серверную стойку</t>
  </si>
  <si>
    <t>М В. Зубарь</t>
  </si>
  <si>
    <t>М.Р. Захарычев</t>
  </si>
  <si>
    <t>26.20.40.190</t>
  </si>
  <si>
    <t>27.33.13.190</t>
  </si>
  <si>
    <t>27.32.13.150</t>
  </si>
  <si>
    <t>26.20.22.160</t>
  </si>
  <si>
    <t>на поставку  оборудования и материалов для комплекса технических средств безопасности</t>
  </si>
  <si>
    <t>Кабель</t>
  </si>
  <si>
    <t xml:space="preserve"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Начальная максимальная цена Контракта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десяти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Начальная (максимальная) цена контракта НМЦК рассчитана Заказчиком по формуле, определенной п. 3.21 Методических рекомендаций.
</t>
  </si>
  <si>
    <t>в том числе НДС 20 % - 7  026,42 руб.</t>
  </si>
  <si>
    <t>Начальная (максимальная) цена Контракта составляет 42 158,52 (Сорок две тысячи сто пятьдесят восемь рублей 52 копейки).</t>
  </si>
  <si>
    <t xml:space="preserve">Модуль оперативной памяти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</si>
</sst>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55">
    <xf numFmtId="0" fontId="0" fillId="0" borderId="0" xfId="0"/>
    <xf numFmtId="0" fontId="17" fillId="0" borderId="4" xfId="6" applyFont="1" applyFill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center" vertical="center" wrapText="1"/>
    </xf>
    <xf numFmtId="2" fontId="11" fillId="0" borderId="1" xfId="6" applyNumberFormat="1" applyFont="1" applyFill="1" applyBorder="1" applyAlignment="1">
      <alignment horizontal="center" vertical="center" wrapText="1"/>
    </xf>
    <xf numFmtId="0" fontId="14" fillId="0" borderId="1" xfId="6" applyFont="1" applyFill="1" applyBorder="1" applyAlignment="1">
      <alignment horizontal="center" vertical="top" wrapText="1"/>
    </xf>
    <xf numFmtId="4" fontId="11" fillId="0" borderId="1" xfId="6" applyNumberFormat="1" applyFont="1" applyFill="1" applyBorder="1" applyAlignment="1">
      <alignment horizontal="center" vertical="center" wrapText="1"/>
    </xf>
    <xf numFmtId="10" fontId="11" fillId="0" borderId="1" xfId="6" applyNumberFormat="1" applyFont="1" applyFill="1" applyBorder="1" applyAlignment="1">
      <alignment horizontal="center" vertical="center" wrapText="1"/>
    </xf>
    <xf numFmtId="164" fontId="11" fillId="0" borderId="1" xfId="8" applyNumberFormat="1" applyFont="1" applyFill="1" applyBorder="1" applyAlignment="1">
      <alignment horizontal="center" vertical="center" wrapText="1"/>
    </xf>
    <xf numFmtId="0" fontId="4" fillId="0" borderId="0" xfId="6" applyFont="1" applyFill="1"/>
    <xf numFmtId="0" fontId="4" fillId="0" borderId="1" xfId="6" applyFont="1" applyFill="1" applyBorder="1"/>
    <xf numFmtId="2" fontId="17" fillId="0" borderId="1" xfId="6" applyNumberFormat="1" applyFont="1" applyFill="1" applyBorder="1" applyAlignment="1">
      <alignment horizontal="center" vertical="center" wrapText="1"/>
    </xf>
    <xf numFmtId="0" fontId="9" fillId="0" borderId="0" xfId="6" applyFont="1" applyFill="1" applyAlignment="1">
      <alignment vertical="center" wrapText="1"/>
    </xf>
    <xf numFmtId="0" fontId="8" fillId="0" borderId="0" xfId="6" applyFont="1" applyFill="1"/>
    <xf numFmtId="0" fontId="4" fillId="0" borderId="0" xfId="6" applyFont="1" applyFill="1" applyAlignment="1">
      <alignment horizontal="left"/>
    </xf>
    <xf numFmtId="0" fontId="4" fillId="0" borderId="0" xfId="6" applyFont="1" applyFill="1" applyAlignment="1">
      <alignment horizontal="left" wrapText="1"/>
    </xf>
    <xf numFmtId="0" fontId="4" fillId="0" borderId="0" xfId="6" applyFont="1" applyFill="1" applyAlignment="1">
      <alignment wrapText="1"/>
    </xf>
    <xf numFmtId="0" fontId="4" fillId="0" borderId="0" xfId="6" applyFont="1" applyFill="1" applyAlignment="1"/>
    <xf numFmtId="4" fontId="4" fillId="0" borderId="1" xfId="6" applyNumberFormat="1" applyFont="1" applyFill="1" applyBorder="1" applyAlignment="1" applyProtection="1">
      <alignment horizontal="center" vertical="center" wrapText="1"/>
      <protection locked="0"/>
    </xf>
    <xf numFmtId="0" fontId="19" fillId="0" borderId="4" xfId="6" applyFont="1" applyFill="1" applyBorder="1" applyAlignment="1">
      <alignment horizontal="center" vertical="center" wrapText="1"/>
    </xf>
    <xf numFmtId="164" fontId="11" fillId="0" borderId="1" xfId="8" applyNumberFormat="1" applyFont="1" applyFill="1" applyBorder="1" applyAlignment="1">
      <alignment vertical="center" wrapText="1"/>
    </xf>
    <xf numFmtId="164" fontId="11" fillId="0" borderId="1" xfId="8" applyNumberFormat="1" applyFont="1" applyFill="1" applyBorder="1" applyAlignment="1">
      <alignment wrapText="1"/>
    </xf>
    <xf numFmtId="0" fontId="5" fillId="0" borderId="0" xfId="6" applyFont="1" applyFill="1" applyAlignment="1">
      <alignment horizontal="center"/>
    </xf>
    <xf numFmtId="0" fontId="7" fillId="0" borderId="0" xfId="6" applyFont="1" applyFill="1" applyAlignment="1">
      <alignment vertical="center" wrapText="1"/>
    </xf>
    <xf numFmtId="0" fontId="4" fillId="0" borderId="0" xfId="6" applyFont="1" applyFill="1" applyAlignment="1">
      <alignment horizontal="center" vertical="center" wrapText="1"/>
    </xf>
    <xf numFmtId="0" fontId="5" fillId="0" borderId="0" xfId="6" applyFont="1" applyFill="1" applyAlignment="1">
      <alignment horizontal="left" vertical="top" wrapText="1"/>
    </xf>
    <xf numFmtId="2" fontId="4" fillId="0" borderId="0" xfId="6" applyNumberFormat="1" applyFont="1" applyFill="1" applyAlignment="1">
      <alignment horizontal="left" vertical="top" wrapText="1"/>
    </xf>
    <xf numFmtId="0" fontId="11" fillId="0" borderId="0" xfId="6" applyFont="1" applyFill="1" applyBorder="1" applyAlignment="1">
      <alignment vertical="center" wrapText="1"/>
    </xf>
    <xf numFmtId="0" fontId="13" fillId="0" borderId="1" xfId="6" applyFont="1" applyFill="1" applyBorder="1" applyAlignment="1">
      <alignment vertical="top" wrapText="1"/>
    </xf>
    <xf numFmtId="0" fontId="12" fillId="0" borderId="1" xfId="6" applyFont="1" applyFill="1" applyBorder="1" applyAlignment="1">
      <alignment horizontal="center" vertical="top" wrapText="1"/>
    </xf>
    <xf numFmtId="1" fontId="17" fillId="0" borderId="4" xfId="6" applyNumberFormat="1" applyFont="1" applyFill="1" applyBorder="1" applyAlignment="1">
      <alignment horizontal="center" vertical="center" wrapText="1"/>
    </xf>
    <xf numFmtId="43" fontId="12" fillId="0" borderId="1" xfId="7" applyFont="1" applyFill="1" applyBorder="1" applyAlignment="1">
      <alignment horizontal="center" vertical="center" wrapText="1"/>
    </xf>
    <xf numFmtId="2" fontId="4" fillId="0" borderId="0" xfId="6" applyNumberFormat="1" applyFont="1" applyFill="1"/>
    <xf numFmtId="0" fontId="21" fillId="0" borderId="4" xfId="6" applyFont="1" applyFill="1" applyBorder="1" applyAlignment="1">
      <alignment horizontal="left" vertical="center" wrapText="1"/>
    </xf>
    <xf numFmtId="0" fontId="5" fillId="0" borderId="0" xfId="6" applyFont="1" applyFill="1" applyAlignment="1">
      <alignment horizontal="center"/>
    </xf>
    <xf numFmtId="0" fontId="4" fillId="0" borderId="0" xfId="6" applyFont="1" applyFill="1" applyAlignment="1">
      <alignment horizontal="center"/>
    </xf>
    <xf numFmtId="0" fontId="4" fillId="0" borderId="0" xfId="6" applyFont="1" applyFill="1" applyAlignment="1">
      <alignment horizontal="left" vertical="center"/>
    </xf>
    <xf numFmtId="0" fontId="4" fillId="0" borderId="0" xfId="6" applyFont="1" applyFill="1" applyAlignment="1">
      <alignment horizontal="center" wrapText="1"/>
    </xf>
    <xf numFmtId="0" fontId="7" fillId="0" borderId="0" xfId="6" applyFont="1" applyFill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20" fillId="0" borderId="0" xfId="6" applyFont="1" applyFill="1" applyAlignment="1">
      <alignment horizontal="left" vertical="top" wrapText="1"/>
    </xf>
    <xf numFmtId="0" fontId="10" fillId="0" borderId="0" xfId="6" applyFont="1" applyFill="1" applyAlignment="1">
      <alignment horizontal="left" vertical="top" wrapText="1"/>
    </xf>
    <xf numFmtId="0" fontId="18" fillId="0" borderId="0" xfId="6" applyFont="1" applyFill="1" applyAlignment="1">
      <alignment horizontal="center" vertical="center" wrapText="1"/>
    </xf>
    <xf numFmtId="0" fontId="4" fillId="0" borderId="3" xfId="6" applyFont="1" applyFill="1" applyBorder="1" applyAlignment="1">
      <alignment horizontal="center" vertical="center" wrapText="1"/>
    </xf>
    <xf numFmtId="0" fontId="4" fillId="0" borderId="2" xfId="6" applyFont="1" applyFill="1" applyBorder="1" applyAlignment="1">
      <alignment horizontal="center" vertical="center"/>
    </xf>
    <xf numFmtId="0" fontId="12" fillId="0" borderId="1" xfId="6" applyFont="1" applyFill="1" applyBorder="1" applyAlignment="1">
      <alignment horizontal="right" vertical="center" wrapText="1"/>
    </xf>
    <xf numFmtId="0" fontId="12" fillId="0" borderId="1" xfId="6" applyFont="1" applyFill="1" applyBorder="1" applyAlignment="1">
      <alignment vertical="center" wrapText="1"/>
    </xf>
    <xf numFmtId="0" fontId="9" fillId="0" borderId="0" xfId="6" applyFont="1" applyFill="1" applyAlignment="1">
      <alignment horizontal="center" vertical="center" wrapText="1"/>
    </xf>
    <xf numFmtId="0" fontId="11" fillId="0" borderId="0" xfId="6" applyFont="1" applyFill="1" applyBorder="1" applyAlignment="1">
      <alignment vertical="center" wrapText="1"/>
    </xf>
    <xf numFmtId="0" fontId="11" fillId="0" borderId="3" xfId="6" applyFont="1" applyFill="1" applyBorder="1" applyAlignment="1">
      <alignment horizontal="center" vertical="center" wrapText="1"/>
    </xf>
    <xf numFmtId="0" fontId="11" fillId="0" borderId="2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 wrapText="1"/>
    </xf>
    <xf numFmtId="2" fontId="11" fillId="0" borderId="1" xfId="6" applyNumberFormat="1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14" fillId="0" borderId="3" xfId="6" applyFont="1" applyFill="1" applyBorder="1" applyAlignment="1">
      <alignment horizontal="center" vertical="center" wrapText="1"/>
    </xf>
    <xf numFmtId="0" fontId="14" fillId="0" borderId="2" xfId="6" applyFont="1" applyFill="1" applyBorder="1" applyAlignment="1">
      <alignment horizontal="center" vertical="center" wrapText="1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9</xdr:row>
      <xdr:rowOff>495300</xdr:rowOff>
    </xdr:from>
    <xdr:to>
      <xdr:col>10</xdr:col>
      <xdr:colOff>895350</xdr:colOff>
      <xdr:row>9</xdr:row>
      <xdr:rowOff>923925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59721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85725</xdr:colOff>
      <xdr:row>9</xdr:row>
      <xdr:rowOff>790575</xdr:rowOff>
    </xdr:from>
    <xdr:to>
      <xdr:col>11</xdr:col>
      <xdr:colOff>742950</xdr:colOff>
      <xdr:row>9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95250</xdr:colOff>
      <xdr:row>9</xdr:row>
      <xdr:rowOff>409575</xdr:rowOff>
    </xdr:from>
    <xdr:to>
      <xdr:col>5</xdr:col>
      <xdr:colOff>609600</xdr:colOff>
      <xdr:row>9</xdr:row>
      <xdr:rowOff>876300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8182" t="17999" b="24001"/>
        <a:stretch>
          <a:fillRect/>
        </a:stretch>
      </xdr:blipFill>
      <xdr:spPr bwMode="auto">
        <a:xfrm>
          <a:off x="3876675" y="5886450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1352550</xdr:rowOff>
    </xdr:from>
    <xdr:to>
      <xdr:col>6</xdr:col>
      <xdr:colOff>463550</xdr:colOff>
      <xdr:row>6</xdr:row>
      <xdr:rowOff>156030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238500" y="3057525"/>
          <a:ext cx="1311275" cy="625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142875</xdr:colOff>
      <xdr:row>4</xdr:row>
      <xdr:rowOff>1352550</xdr:rowOff>
    </xdr:from>
    <xdr:ext cx="1311275" cy="622755"/>
    <xdr:pic>
      <xdr:nvPicPr>
        <xdr:cNvPr id="8" name="Рисунок 8" descr="http://base.garant.ru/files/base/70473958/792901098.png">
          <a:extLst>
            <a:ext uri="{FF2B5EF4-FFF2-40B4-BE49-F238E27FC236}">
              <a16:creationId xmlns:a16="http://schemas.microsoft.com/office/drawing/2014/main" id="{4DAF61AB-DA70-4667-9617-A17A9293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924300" y="2133600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10</xdr:col>
      <xdr:colOff>657225</xdr:colOff>
      <xdr:row>16</xdr:row>
      <xdr:rowOff>9525</xdr:rowOff>
    </xdr:from>
    <xdr:to>
      <xdr:col>11</xdr:col>
      <xdr:colOff>676275</xdr:colOff>
      <xdr:row>16</xdr:row>
      <xdr:rowOff>171450</xdr:rowOff>
    </xdr:to>
    <xdr:pic>
      <xdr:nvPicPr>
        <xdr:cNvPr id="13" name="Рисунок 7">
          <a:extLst>
            <a:ext uri="{FF2B5EF4-FFF2-40B4-BE49-F238E27FC236}">
              <a16:creationId xmlns:a16="http://schemas.microsoft.com/office/drawing/2014/main" id="{70A5AB70-D3AA-4643-A9D0-40B3DA111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3635" r="56723" b="33061"/>
        <a:stretch>
          <a:fillRect/>
        </a:stretch>
      </xdr:blipFill>
      <xdr:spPr bwMode="auto">
        <a:xfrm>
          <a:off x="8020050" y="7629525"/>
          <a:ext cx="1009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23"/>
  <sheetViews>
    <sheetView tabSelected="1" view="pageBreakPreview" topLeftCell="A4" zoomScaleNormal="100" zoomScaleSheetLayoutView="100" workbookViewId="0">
      <selection activeCell="A19" sqref="A19:K19"/>
    </sheetView>
  </sheetViews>
  <sheetFormatPr defaultColWidth="7.5703125" defaultRowHeight="12.75" x14ac:dyDescent="0.2"/>
  <cols>
    <col min="1" max="1" width="5" style="8" customWidth="1"/>
    <col min="2" max="2" width="20.28515625" style="8" customWidth="1"/>
    <col min="3" max="3" width="12.85546875" style="8" customWidth="1"/>
    <col min="4" max="5" width="12.28515625" style="8" customWidth="1"/>
    <col min="6" max="6" width="12.7109375" style="8" customWidth="1"/>
    <col min="7" max="7" width="8.85546875" style="8" customWidth="1"/>
    <col min="8" max="8" width="8.28515625" style="31" customWidth="1"/>
    <col min="9" max="9" width="9.140625" style="8" customWidth="1"/>
    <col min="10" max="10" width="15.42578125" style="8" customWidth="1"/>
    <col min="11" max="11" width="14.85546875" style="8" customWidth="1"/>
    <col min="12" max="12" width="14.5703125" style="8" customWidth="1"/>
    <col min="13" max="13" width="17.7109375" style="8" customWidth="1"/>
    <col min="14" max="14" width="12.140625" style="8" customWidth="1"/>
    <col min="15" max="15" width="13" style="8" customWidth="1"/>
    <col min="16" max="16384" width="7.5703125" style="8"/>
  </cols>
  <sheetData>
    <row r="1" spans="1:15" s="12" customFormat="1" ht="17.25" customHeight="1" x14ac:dyDescent="0.25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22"/>
    </row>
    <row r="2" spans="1:15" s="12" customFormat="1" ht="14.25" customHeight="1" x14ac:dyDescent="0.25">
      <c r="A2" s="41" t="s">
        <v>34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11"/>
    </row>
    <row r="3" spans="1:15" s="12" customFormat="1" ht="18.75" customHeight="1" x14ac:dyDescent="0.25">
      <c r="A3" s="46" t="s">
        <v>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11"/>
    </row>
    <row r="4" spans="1:15" s="12" customFormat="1" ht="15.75" customHeight="1" x14ac:dyDescent="0.25">
      <c r="A4" s="38" t="s">
        <v>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5" ht="94.5" customHeight="1" x14ac:dyDescent="0.2">
      <c r="A5" s="23"/>
      <c r="B5" s="39" t="s">
        <v>36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5" ht="36.75" customHeight="1" x14ac:dyDescent="0.2">
      <c r="A6" s="23"/>
      <c r="B6" s="24"/>
      <c r="C6" s="24"/>
      <c r="D6" s="24"/>
      <c r="E6" s="24"/>
      <c r="F6" s="24"/>
      <c r="G6" s="24"/>
      <c r="H6" s="25"/>
      <c r="I6" s="24"/>
      <c r="J6" s="24"/>
      <c r="K6" s="24"/>
      <c r="L6" s="24"/>
      <c r="M6" s="24"/>
    </row>
    <row r="7" spans="1:15" ht="99.75" customHeight="1" x14ac:dyDescent="0.2">
      <c r="A7" s="23"/>
      <c r="B7" s="40" t="s">
        <v>2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5" ht="87" hidden="1" customHeight="1" x14ac:dyDescent="0.2">
      <c r="A8" s="26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</row>
    <row r="9" spans="1:15" ht="40.5" customHeight="1" x14ac:dyDescent="0.2">
      <c r="A9" s="48" t="s">
        <v>3</v>
      </c>
      <c r="B9" s="50" t="s">
        <v>4</v>
      </c>
      <c r="C9" s="50" t="s">
        <v>5</v>
      </c>
      <c r="D9" s="50"/>
      <c r="E9" s="50"/>
      <c r="F9" s="50"/>
      <c r="G9" s="53" t="s">
        <v>23</v>
      </c>
      <c r="H9" s="51" t="s">
        <v>16</v>
      </c>
      <c r="I9" s="50" t="s">
        <v>6</v>
      </c>
      <c r="J9" s="52" t="s">
        <v>7</v>
      </c>
      <c r="K9" s="52"/>
      <c r="L9" s="52"/>
      <c r="M9" s="50" t="s">
        <v>22</v>
      </c>
      <c r="N9" s="42" t="s">
        <v>17</v>
      </c>
      <c r="O9" s="42" t="s">
        <v>14</v>
      </c>
    </row>
    <row r="10" spans="1:15" ht="104.25" customHeight="1" x14ac:dyDescent="0.2">
      <c r="A10" s="49"/>
      <c r="B10" s="50"/>
      <c r="C10" s="4" t="s">
        <v>24</v>
      </c>
      <c r="D10" s="4" t="s">
        <v>24</v>
      </c>
      <c r="E10" s="4" t="s">
        <v>24</v>
      </c>
      <c r="F10" s="27"/>
      <c r="G10" s="54"/>
      <c r="H10" s="51"/>
      <c r="I10" s="50"/>
      <c r="J10" s="28" t="s">
        <v>8</v>
      </c>
      <c r="K10" s="28" t="s">
        <v>9</v>
      </c>
      <c r="L10" s="28" t="s">
        <v>10</v>
      </c>
      <c r="M10" s="50"/>
      <c r="N10" s="43"/>
      <c r="O10" s="43"/>
    </row>
    <row r="11" spans="1:15" ht="15.75" customHeight="1" x14ac:dyDescent="0.2">
      <c r="A11" s="2">
        <v>1</v>
      </c>
      <c r="B11" s="1">
        <v>2</v>
      </c>
      <c r="C11" s="2">
        <v>3</v>
      </c>
      <c r="D11" s="2">
        <v>4</v>
      </c>
      <c r="E11" s="1">
        <v>5</v>
      </c>
      <c r="F11" s="2">
        <v>6</v>
      </c>
      <c r="G11" s="2">
        <v>7</v>
      </c>
      <c r="H11" s="29">
        <v>8</v>
      </c>
      <c r="I11" s="2">
        <v>9</v>
      </c>
      <c r="J11" s="2">
        <v>10</v>
      </c>
      <c r="K11" s="1">
        <v>11</v>
      </c>
      <c r="L11" s="2">
        <v>12</v>
      </c>
      <c r="M11" s="2">
        <v>13</v>
      </c>
      <c r="N11" s="1">
        <v>14</v>
      </c>
      <c r="O11" s="2">
        <v>15</v>
      </c>
    </row>
    <row r="12" spans="1:15" ht="25.5" customHeight="1" x14ac:dyDescent="0.2">
      <c r="A12" s="1">
        <v>1</v>
      </c>
      <c r="B12" s="32" t="s">
        <v>25</v>
      </c>
      <c r="C12" s="17">
        <v>1083</v>
      </c>
      <c r="D12" s="17">
        <v>1250</v>
      </c>
      <c r="E12" s="17">
        <v>1090</v>
      </c>
      <c r="F12" s="5">
        <f t="shared" ref="F12:F14" si="0">SUM(C12:E12)</f>
        <v>3423</v>
      </c>
      <c r="G12" s="2" t="s">
        <v>18</v>
      </c>
      <c r="H12" s="3">
        <v>6</v>
      </c>
      <c r="I12" s="10">
        <v>3</v>
      </c>
      <c r="J12" s="5">
        <f t="shared" ref="J12:J16" si="1">ROUND((AVERAGE(C12:E12)),2)</f>
        <v>1141</v>
      </c>
      <c r="K12" s="3">
        <f t="shared" ref="K12:K16" si="2">ROUND(_xlfn.STDEV.S(C12:E12),2)</f>
        <v>94.46</v>
      </c>
      <c r="L12" s="6">
        <f t="shared" ref="L12:L16" si="3">K12/J12</f>
        <v>8.278702892199824E-2</v>
      </c>
      <c r="M12" s="19">
        <f>H12*C12</f>
        <v>6498</v>
      </c>
      <c r="N12" s="18" t="s">
        <v>30</v>
      </c>
      <c r="O12" s="2">
        <v>310</v>
      </c>
    </row>
    <row r="13" spans="1:15" ht="28.5" customHeight="1" x14ac:dyDescent="0.2">
      <c r="A13" s="1">
        <v>2</v>
      </c>
      <c r="B13" s="32" t="s">
        <v>26</v>
      </c>
      <c r="C13" s="17">
        <v>21497</v>
      </c>
      <c r="D13" s="17">
        <v>38800</v>
      </c>
      <c r="E13" s="17">
        <v>27185</v>
      </c>
      <c r="F13" s="5">
        <f t="shared" si="0"/>
        <v>87482</v>
      </c>
      <c r="G13" s="2" t="s">
        <v>18</v>
      </c>
      <c r="H13" s="3">
        <v>1</v>
      </c>
      <c r="I13" s="10">
        <v>3</v>
      </c>
      <c r="J13" s="5">
        <f t="shared" si="1"/>
        <v>29160.67</v>
      </c>
      <c r="K13" s="3">
        <f t="shared" si="2"/>
        <v>8819.06</v>
      </c>
      <c r="L13" s="6">
        <f t="shared" si="3"/>
        <v>0.3024299510265025</v>
      </c>
      <c r="M13" s="20">
        <f>H13*C13</f>
        <v>21497</v>
      </c>
      <c r="N13" s="18" t="s">
        <v>30</v>
      </c>
      <c r="O13" s="2">
        <v>346</v>
      </c>
    </row>
    <row r="14" spans="1:15" ht="33" customHeight="1" x14ac:dyDescent="0.2">
      <c r="A14" s="1">
        <v>3</v>
      </c>
      <c r="B14" s="32" t="s">
        <v>35</v>
      </c>
      <c r="C14" s="17">
        <v>1300</v>
      </c>
      <c r="D14" s="17">
        <v>700</v>
      </c>
      <c r="E14" s="17">
        <v>1000</v>
      </c>
      <c r="F14" s="5">
        <f t="shared" si="0"/>
        <v>3000</v>
      </c>
      <c r="G14" s="2" t="s">
        <v>18</v>
      </c>
      <c r="H14" s="3">
        <v>2</v>
      </c>
      <c r="I14" s="10">
        <v>3</v>
      </c>
      <c r="J14" s="5">
        <f t="shared" si="1"/>
        <v>1000</v>
      </c>
      <c r="K14" s="3">
        <f t="shared" si="2"/>
        <v>300</v>
      </c>
      <c r="L14" s="6">
        <f t="shared" si="3"/>
        <v>0.3</v>
      </c>
      <c r="M14" s="7">
        <f>H14*D14</f>
        <v>1400</v>
      </c>
      <c r="N14" s="18" t="s">
        <v>32</v>
      </c>
      <c r="O14" s="2">
        <v>346</v>
      </c>
    </row>
    <row r="15" spans="1:15" ht="36.75" customHeight="1" x14ac:dyDescent="0.2">
      <c r="A15" s="1">
        <v>4</v>
      </c>
      <c r="B15" s="32" t="s">
        <v>27</v>
      </c>
      <c r="C15" s="17">
        <v>2127.84</v>
      </c>
      <c r="D15" s="17">
        <v>2699</v>
      </c>
      <c r="E15" s="17">
        <v>3739</v>
      </c>
      <c r="F15" s="5">
        <f t="shared" ref="F15:F16" si="4">SUM(C15:E15)</f>
        <v>8565.84</v>
      </c>
      <c r="G15" s="2" t="s">
        <v>18</v>
      </c>
      <c r="H15" s="3">
        <v>3</v>
      </c>
      <c r="I15" s="10">
        <v>3</v>
      </c>
      <c r="J15" s="5">
        <f t="shared" si="1"/>
        <v>2855.28</v>
      </c>
      <c r="K15" s="3">
        <f t="shared" si="2"/>
        <v>816.87</v>
      </c>
      <c r="L15" s="6">
        <f t="shared" si="3"/>
        <v>0.28609103135244179</v>
      </c>
      <c r="M15" s="7">
        <f>H15*C15</f>
        <v>6383.52</v>
      </c>
      <c r="N15" s="18" t="s">
        <v>31</v>
      </c>
      <c r="O15" s="2">
        <v>310</v>
      </c>
    </row>
    <row r="16" spans="1:15" ht="21" customHeight="1" x14ac:dyDescent="0.2">
      <c r="A16" s="1">
        <v>5</v>
      </c>
      <c r="B16" s="32" t="s">
        <v>39</v>
      </c>
      <c r="C16" s="17">
        <v>3305</v>
      </c>
      <c r="D16" s="17">
        <v>3190</v>
      </c>
      <c r="E16" s="17">
        <v>3641</v>
      </c>
      <c r="F16" s="5">
        <f t="shared" si="4"/>
        <v>10136</v>
      </c>
      <c r="G16" s="2" t="s">
        <v>18</v>
      </c>
      <c r="H16" s="3">
        <v>2</v>
      </c>
      <c r="I16" s="10">
        <v>3</v>
      </c>
      <c r="J16" s="5">
        <f t="shared" si="1"/>
        <v>3378.67</v>
      </c>
      <c r="K16" s="3">
        <f t="shared" si="2"/>
        <v>234.35</v>
      </c>
      <c r="L16" s="6">
        <f t="shared" si="3"/>
        <v>6.9361612705591255E-2</v>
      </c>
      <c r="M16" s="7">
        <f>H16*D16</f>
        <v>6380</v>
      </c>
      <c r="N16" s="18" t="s">
        <v>33</v>
      </c>
      <c r="O16" s="2">
        <v>346</v>
      </c>
    </row>
    <row r="17" spans="1:15" ht="15.75" customHeight="1" x14ac:dyDescent="0.2">
      <c r="A17" s="44" t="s">
        <v>19</v>
      </c>
      <c r="B17" s="44"/>
      <c r="C17" s="44"/>
      <c r="D17" s="44"/>
      <c r="E17" s="44"/>
      <c r="F17" s="44"/>
      <c r="G17" s="44"/>
      <c r="H17" s="44"/>
      <c r="I17" s="44"/>
      <c r="J17" s="44"/>
      <c r="K17" s="45"/>
      <c r="L17" s="45"/>
      <c r="M17" s="30">
        <f>SUM(M12:M16)</f>
        <v>42158.520000000004</v>
      </c>
      <c r="N17" s="9"/>
      <c r="O17" s="9"/>
    </row>
    <row r="18" spans="1:15" ht="8.25" customHeight="1" x14ac:dyDescent="0.2">
      <c r="H18" s="8"/>
    </row>
    <row r="19" spans="1:15" x14ac:dyDescent="0.2">
      <c r="A19" s="36" t="s">
        <v>38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15"/>
      <c r="M19" s="15"/>
      <c r="N19" s="14"/>
    </row>
    <row r="20" spans="1:15" ht="26.25" customHeight="1" x14ac:dyDescent="0.2">
      <c r="A20" s="16"/>
      <c r="B20" s="35" t="s">
        <v>37</v>
      </c>
      <c r="C20" s="35"/>
      <c r="D20" s="35"/>
      <c r="E20" s="16"/>
      <c r="H20" s="8"/>
    </row>
    <row r="21" spans="1:15" ht="33.75" customHeight="1" x14ac:dyDescent="0.2">
      <c r="A21" s="13"/>
      <c r="B21" s="13"/>
      <c r="C21" s="13"/>
      <c r="D21" s="13"/>
      <c r="E21" s="13"/>
      <c r="H21" s="8"/>
    </row>
    <row r="22" spans="1:15" x14ac:dyDescent="0.2">
      <c r="A22" s="33" t="s">
        <v>11</v>
      </c>
      <c r="B22" s="33"/>
      <c r="C22" s="34" t="s">
        <v>21</v>
      </c>
      <c r="D22" s="34"/>
      <c r="E22" s="34"/>
      <c r="F22" s="33" t="s">
        <v>12</v>
      </c>
      <c r="G22" s="33"/>
      <c r="H22" s="33"/>
      <c r="I22" s="33"/>
      <c r="J22" s="21" t="s">
        <v>28</v>
      </c>
    </row>
    <row r="23" spans="1:15" x14ac:dyDescent="0.2">
      <c r="A23" s="33" t="s">
        <v>13</v>
      </c>
      <c r="B23" s="33"/>
      <c r="C23" s="34" t="s">
        <v>20</v>
      </c>
      <c r="D23" s="34"/>
      <c r="E23" s="34"/>
      <c r="F23" s="33" t="s">
        <v>12</v>
      </c>
      <c r="G23" s="33"/>
      <c r="H23" s="33"/>
      <c r="I23" s="33"/>
      <c r="J23" s="21" t="s">
        <v>29</v>
      </c>
    </row>
  </sheetData>
  <mergeCells count="27">
    <mergeCell ref="N9:N10"/>
    <mergeCell ref="O9:O10"/>
    <mergeCell ref="A17:J17"/>
    <mergeCell ref="K17:L17"/>
    <mergeCell ref="A3:M3"/>
    <mergeCell ref="B8:M8"/>
    <mergeCell ref="A9:A10"/>
    <mergeCell ref="B9:B10"/>
    <mergeCell ref="C9:F9"/>
    <mergeCell ref="H9:H10"/>
    <mergeCell ref="I9:I10"/>
    <mergeCell ref="J9:L9"/>
    <mergeCell ref="M9:M10"/>
    <mergeCell ref="G9:G10"/>
    <mergeCell ref="A1:M1"/>
    <mergeCell ref="A4:M4"/>
    <mergeCell ref="B5:M5"/>
    <mergeCell ref="B7:M7"/>
    <mergeCell ref="A2:M2"/>
    <mergeCell ref="A23:B23"/>
    <mergeCell ref="C23:E23"/>
    <mergeCell ref="F23:I23"/>
    <mergeCell ref="B20:D20"/>
    <mergeCell ref="A19:K19"/>
    <mergeCell ref="A22:B22"/>
    <mergeCell ref="C22:E22"/>
    <mergeCell ref="F22:I22"/>
  </mergeCells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Обосн.НМЦК от 100т.р.(к сл.зап)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Захарычев Михаил Русланович</dc:creator>
  <cp:lastModifiedBy>Бондаренко Артем Николаевич</cp:lastModifiedBy>
  <cp:lastPrinted>2017-10-12T14:08:40Z</cp:lastPrinted>
  <dcterms:created xsi:type="dcterms:W3CDTF">2016-05-13T09:47:52Z</dcterms:created>
  <dcterms:modified xsi:type="dcterms:W3CDTF">2023-11-22T09:23:03Z</dcterms:modified>
</cp:coreProperties>
</file>