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0.47.80\горзаказ\3. ГОС. ЗАКАЗ\2023 год\4. Ед. поставщик  п. 4, ч. 1, ст. 93\151. Зеркало\"/>
    </mc:Choice>
  </mc:AlternateContent>
  <xr:revisionPtr revIDLastSave="0" documentId="13_ncr:1_{50FFCEC9-ECE1-46C7-8419-FAA07F6E5F7B}" xr6:coauthVersionLast="36" xr6:coauthVersionMax="36" xr10:uidLastSave="{00000000-0000-0000-0000-000000000000}"/>
  <bookViews>
    <workbookView xWindow="0" yWindow="0" windowWidth="28800" windowHeight="11628" xr2:uid="{00000000-000D-0000-FFFF-FFFF00000000}"/>
  </bookViews>
  <sheets>
    <sheet name="Расчет цены" sheetId="2" r:id="rId1"/>
  </sheets>
  <definedNames>
    <definedName name="_xlnm.Print_Area" localSheetId="0">'Расчет цены'!$A$1:$U$10</definedName>
  </definedNames>
  <calcPr calcId="191029"/>
</workbook>
</file>

<file path=xl/calcChain.xml><?xml version="1.0" encoding="utf-8"?>
<calcChain xmlns="http://schemas.openxmlformats.org/spreadsheetml/2006/main">
  <c r="N5" i="2" l="1"/>
  <c r="O5" i="2" s="1"/>
  <c r="P5" i="2" s="1"/>
  <c r="Q5" i="2"/>
  <c r="R5" i="2" s="1"/>
  <c r="S5" i="2" s="1"/>
  <c r="T5" i="2" s="1"/>
  <c r="T6" i="2" l="1"/>
</calcChain>
</file>

<file path=xl/sharedStrings.xml><?xml version="1.0" encoding="utf-8"?>
<sst xmlns="http://schemas.openxmlformats.org/spreadsheetml/2006/main" count="30" uniqueCount="30">
  <si>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</si>
  <si>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</si>
  <si>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</si>
  <si>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</si>
  <si>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</si>
  <si>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</si>
  <si>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</si>
  <si>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</si>
  <si>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Применяемый коэффициент</t>
  </si>
  <si>
    <t>Данные реестра контрактов (руб./ед.изм.)</t>
  </si>
  <si>
    <t>Обоснование начальной (максимальной) цены контракта</t>
  </si>
  <si>
    <t>НМЦК, определенная методом сопоставимых рыночных цен (анализа рынка)*</t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</si>
  <si>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</si>
  <si>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Поставщик №4 вх.01-05-3533/13-0 от 12.12.2013г</t>
  </si>
  <si>
    <t>Поставщик №5 вх.01-05-3534/13-0 от 12.12.2013г</t>
  </si>
  <si>
    <t>Поставщик №6 вх.01-05-35342/13-0 от 12.12.2013г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</si>
  <si>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</si>
  <si>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Номер сведений о контракте 0372100049613000693</t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</si>
  <si>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</si>
  <si>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</si>
  <si>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</si>
  <si>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Однородность совокупности значений выявленных цен, используемых в расчете НМЦК**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</si>
  <si>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</si>
  <si>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шт</t>
  </si>
  <si>
    <t>ОКПД2</t>
  </si>
  <si>
    <t>23.12.13.119</t>
  </si>
  <si>
    <t>Поставщик №1 от 24.11.2023</t>
  </si>
  <si>
    <t>Поставщик №2 от 24.11.2023</t>
  </si>
  <si>
    <t>Поставщик №3  от 24.11.2023</t>
  </si>
  <si>
    <t>Зеркало Gardenika 550 дуб с полочкой ( или аналог)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</si>
</sst>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3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5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/>
    <xf numFmtId="0" fontId="10" fillId="0" borderId="1" xfId="0" applyFont="1" applyFill="1" applyBorder="1" applyAlignment="1">
      <alignment horizontal="left" vertical="top" wrapText="1"/>
    </xf>
    <xf numFmtId="2" fontId="12" fillId="0" borderId="0" xfId="0" applyNumberFormat="1" applyFont="1" applyAlignment="1">
      <alignment vertical="center"/>
    </xf>
    <xf numFmtId="0" fontId="12" fillId="0" borderId="0" xfId="0" applyFont="1" applyBorder="1" applyAlignment="1">
      <alignment vertical="center"/>
    </xf>
    <xf numFmtId="0" fontId="8" fillId="0" borderId="0" xfId="0" applyFont="1"/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164" fontId="12" fillId="0" borderId="0" xfId="0" applyNumberFormat="1" applyFont="1" applyBorder="1" applyAlignment="1">
      <alignment horizontal="center" vertical="center"/>
    </xf>
    <xf numFmtId="0" fontId="1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9" fillId="0" borderId="0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5" fillId="0" borderId="2" xfId="0" applyFont="1" applyBorder="1"/>
    <xf numFmtId="0" fontId="11" fillId="0" borderId="6" xfId="0" applyFont="1" applyBorder="1"/>
    <xf numFmtId="0" fontId="11" fillId="0" borderId="3" xfId="0" applyFont="1" applyBorder="1" applyAlignment="1">
      <alignment horizontal="center" vertical="top"/>
    </xf>
    <xf numFmtId="0" fontId="8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wrapText="1"/>
    </xf>
    <xf numFmtId="0" fontId="4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952500</xdr:rowOff>
    </xdr:from>
    <xdr:to>
      <xdr:col>16</xdr:col>
      <xdr:colOff>0</xdr:colOff>
      <xdr:row>3</xdr:row>
      <xdr:rowOff>1304925</xdr:rowOff>
    </xdr:to>
    <xdr:pic>
      <xdr:nvPicPr>
        <xdr:cNvPr id="2505" name="Picture 1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4432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19050</xdr:colOff>
      <xdr:row>3</xdr:row>
      <xdr:rowOff>923925</xdr:rowOff>
    </xdr:from>
    <xdr:to>
      <xdr:col>14</xdr:col>
      <xdr:colOff>1019175</xdr:colOff>
      <xdr:row>3</xdr:row>
      <xdr:rowOff>1362075</xdr:rowOff>
    </xdr:to>
    <xdr:pic>
      <xdr:nvPicPr>
        <xdr:cNvPr id="2506" name="Picture 2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71562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19050</xdr:colOff>
      <xdr:row>3</xdr:row>
      <xdr:rowOff>1600200</xdr:rowOff>
    </xdr:from>
    <xdr:to>
      <xdr:col>16</xdr:col>
      <xdr:colOff>1504950</xdr:colOff>
      <xdr:row>3</xdr:row>
      <xdr:rowOff>1962150</xdr:rowOff>
    </xdr:to>
    <xdr:pic>
      <xdr:nvPicPr>
        <xdr:cNvPr id="2507" name="Picture 5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696825" y="32004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304800</xdr:colOff>
      <xdr:row>3</xdr:row>
      <xdr:rowOff>1238250</xdr:rowOff>
    </xdr:from>
    <xdr:to>
      <xdr:col>16</xdr:col>
      <xdr:colOff>457200</xdr:colOff>
      <xdr:row>3</xdr:row>
      <xdr:rowOff>1466850</xdr:rowOff>
    </xdr:to>
    <xdr:pic>
      <xdr:nvPicPr>
        <xdr:cNvPr id="2508" name="Picture 6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98257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2"/>
  <sheetViews>
    <sheetView tabSelected="1" view="pageBreakPreview" topLeftCell="A4" zoomScale="90" zoomScaleNormal="120" zoomScaleSheetLayoutView="90" workbookViewId="0">
      <selection activeCell="C5" sqref="C5"/>
    </sheetView>
  </sheetViews>
  <sheetFormatPr defaultColWidth="9.109375" defaultRowHeight="13.2" x14ac:dyDescent="0.25"/>
  <cols>
    <col min="1" max="1" width="3.109375" style="2" customWidth="1"/>
    <col min="2" max="2" width="16.33203125" style="2" customWidth="1"/>
    <col min="3" max="3" width="30.88671875" style="21" customWidth="1"/>
    <col min="4" max="4" width="5.88671875" style="2" customWidth="1"/>
    <col min="5" max="5" width="6.88671875" style="2" customWidth="1"/>
    <col min="6" max="6" width="10.5546875" style="2" customWidth="1"/>
    <col min="7" max="7" width="10" style="2" customWidth="1"/>
    <col min="8" max="8" width="9.88671875" style="2" customWidth="1"/>
    <col min="9" max="11" width="11.6640625" style="2" hidden="1" customWidth="1"/>
    <col min="12" max="12" width="15.33203125" style="2" hidden="1" customWidth="1"/>
    <col min="13" max="13" width="9.109375" style="2" hidden="1" customWidth="1"/>
    <col min="14" max="14" width="11" style="2" customWidth="1"/>
    <col min="15" max="15" width="14.44140625" style="2" customWidth="1"/>
    <col min="16" max="16" width="18.44140625" style="2" customWidth="1"/>
    <col min="17" max="17" width="30.33203125" style="2" customWidth="1"/>
    <col min="18" max="18" width="11.88671875" style="2" customWidth="1"/>
    <col min="19" max="19" width="11.33203125" style="2" bestFit="1" customWidth="1"/>
    <col min="20" max="20" width="16.33203125" style="2" customWidth="1"/>
    <col min="21" max="21" width="11.33203125" style="2" customWidth="1"/>
    <col min="22" max="16384" width="9.109375" style="2"/>
  </cols>
  <sheetData>
    <row r="1" spans="1:35" ht="48" customHeight="1" x14ac:dyDescent="0.25">
      <c r="B1" s="30"/>
      <c r="C1" s="32"/>
      <c r="D1" s="30"/>
      <c r="Q1" s="8"/>
      <c r="S1" s="36"/>
      <c r="T1" s="36"/>
      <c r="U1" s="36"/>
      <c r="V1" s="36"/>
      <c r="W1" s="36"/>
      <c r="X1" s="36"/>
      <c r="Y1" s="36"/>
      <c r="Z1" s="36"/>
      <c r="AA1" s="36"/>
      <c r="AB1" s="36"/>
      <c r="AC1" s="6"/>
      <c r="AD1" s="7"/>
      <c r="AE1" s="7"/>
      <c r="AF1" s="7"/>
      <c r="AG1" s="7"/>
      <c r="AH1" s="7"/>
      <c r="AI1" s="6"/>
    </row>
    <row r="2" spans="1:35" ht="39" customHeight="1" x14ac:dyDescent="0.25">
      <c r="A2" s="41" t="s">
        <v>10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5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</row>
    <row r="3" spans="1:35" s="21" customFormat="1" ht="54" customHeight="1" x14ac:dyDescent="0.25">
      <c r="A3" s="42" t="s">
        <v>0</v>
      </c>
      <c r="B3" s="43" t="s">
        <v>2</v>
      </c>
      <c r="C3" s="43" t="s">
        <v>24</v>
      </c>
      <c r="D3" s="43" t="s">
        <v>1</v>
      </c>
      <c r="E3" s="43" t="s">
        <v>3</v>
      </c>
      <c r="F3" s="38" t="s">
        <v>4</v>
      </c>
      <c r="G3" s="38"/>
      <c r="H3" s="38"/>
      <c r="I3" s="38"/>
      <c r="J3" s="38"/>
      <c r="K3" s="38"/>
      <c r="L3" s="38" t="s">
        <v>9</v>
      </c>
      <c r="M3" s="38"/>
      <c r="N3" s="44" t="s">
        <v>21</v>
      </c>
      <c r="O3" s="44"/>
      <c r="P3" s="44"/>
      <c r="Q3" s="45" t="s">
        <v>11</v>
      </c>
      <c r="R3" s="45"/>
      <c r="S3" s="45"/>
      <c r="T3" s="45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</row>
    <row r="4" spans="1:35" s="21" customFormat="1" ht="183.75" customHeight="1" x14ac:dyDescent="0.25">
      <c r="A4" s="42"/>
      <c r="B4" s="43"/>
      <c r="C4" s="43"/>
      <c r="D4" s="43"/>
      <c r="E4" s="43"/>
      <c r="F4" s="3" t="s">
        <v>26</v>
      </c>
      <c r="G4" s="3" t="s">
        <v>27</v>
      </c>
      <c r="H4" s="3" t="s">
        <v>28</v>
      </c>
      <c r="I4" s="3" t="s">
        <v>13</v>
      </c>
      <c r="J4" s="3" t="s">
        <v>14</v>
      </c>
      <c r="K4" s="3" t="s">
        <v>15</v>
      </c>
      <c r="L4" s="3" t="s">
        <v>17</v>
      </c>
      <c r="M4" s="3" t="s">
        <v>8</v>
      </c>
      <c r="N4" s="3" t="s">
        <v>7</v>
      </c>
      <c r="O4" s="3" t="s">
        <v>5</v>
      </c>
      <c r="P4" s="4" t="s">
        <v>6</v>
      </c>
      <c r="Q4" s="1" t="s">
        <v>12</v>
      </c>
      <c r="R4" s="9" t="s">
        <v>18</v>
      </c>
      <c r="S4" s="9" t="s">
        <v>19</v>
      </c>
      <c r="T4" s="9" t="s">
        <v>20</v>
      </c>
      <c r="U4" s="24"/>
      <c r="V4" s="24"/>
      <c r="W4" s="24"/>
      <c r="X4" s="24"/>
      <c r="Y4" s="24"/>
      <c r="Z4" s="33"/>
      <c r="AA4" s="24"/>
      <c r="AB4" s="24"/>
      <c r="AC4" s="24"/>
      <c r="AD4" s="24"/>
      <c r="AE4" s="24"/>
      <c r="AF4" s="24"/>
      <c r="AG4" s="24"/>
      <c r="AH4" s="24"/>
      <c r="AI4" s="24"/>
    </row>
    <row r="5" spans="1:35" s="27" customFormat="1" ht="162" customHeight="1" x14ac:dyDescent="0.3">
      <c r="A5" s="16">
        <v>1</v>
      </c>
      <c r="B5" s="22" t="s">
        <v>29</v>
      </c>
      <c r="C5" s="25" t="s">
        <v>25</v>
      </c>
      <c r="D5" s="25" t="s">
        <v>23</v>
      </c>
      <c r="E5" s="25">
        <v>1</v>
      </c>
      <c r="F5" s="20">
        <v>3534</v>
      </c>
      <c r="G5" s="20">
        <v>4140</v>
      </c>
      <c r="H5" s="20">
        <v>2928</v>
      </c>
      <c r="I5" s="25"/>
      <c r="J5" s="25"/>
      <c r="K5" s="25"/>
      <c r="L5" s="5"/>
      <c r="M5" s="5"/>
      <c r="N5" s="10">
        <f t="shared" ref="N5" si="0">AVERAGE(F5:H5)</f>
        <v>3534</v>
      </c>
      <c r="O5" s="11">
        <f t="shared" ref="O5" si="1">SQRT(((SUM((POWER(H5-N5,2)),(POWER(G5-N5,2)),(POWER(F5-N5,2)))/(COLUMNS(F5:H5)-1))))</f>
        <v>606</v>
      </c>
      <c r="P5" s="11">
        <f t="shared" ref="P5" si="2">O5/N5*100</f>
        <v>17.147707979626485</v>
      </c>
      <c r="Q5" s="12">
        <f t="shared" ref="Q5" si="3">((E5/3)*(SUM(F5:H5)))</f>
        <v>3534</v>
      </c>
      <c r="R5" s="13">
        <f t="shared" ref="R5" si="4">Q5/E5</f>
        <v>3534</v>
      </c>
      <c r="S5" s="13">
        <f t="shared" ref="S5" si="5">ROUNDDOWN(R5,2)</f>
        <v>3534</v>
      </c>
      <c r="T5" s="13">
        <f t="shared" ref="T5" si="6">S5*E5</f>
        <v>3534</v>
      </c>
      <c r="U5" s="26"/>
      <c r="V5" s="26"/>
      <c r="W5" s="26"/>
      <c r="X5" s="26"/>
      <c r="Y5" s="26"/>
      <c r="Z5" s="34"/>
      <c r="AA5" s="26"/>
      <c r="AB5" s="26"/>
      <c r="AC5" s="26"/>
      <c r="AD5" s="26"/>
      <c r="AE5" s="26"/>
      <c r="AF5" s="26"/>
      <c r="AG5" s="26"/>
      <c r="AH5" s="26"/>
      <c r="AI5" s="26"/>
    </row>
    <row r="6" spans="1:35" ht="15.75" customHeight="1" x14ac:dyDescent="0.25">
      <c r="A6" s="39"/>
      <c r="B6" s="39"/>
      <c r="C6" s="39"/>
      <c r="D6" s="39"/>
      <c r="E6" s="39"/>
      <c r="F6" s="39"/>
      <c r="G6" s="39"/>
      <c r="H6" s="39"/>
      <c r="I6" s="39"/>
      <c r="J6" s="39"/>
      <c r="K6" s="17"/>
      <c r="L6" s="18"/>
      <c r="M6" s="18"/>
      <c r="N6" s="18"/>
      <c r="O6" s="18"/>
      <c r="P6" s="18"/>
      <c r="Q6" s="17"/>
      <c r="R6" s="15"/>
      <c r="S6" s="15"/>
      <c r="T6" s="23">
        <f>SUM(T5:T5)</f>
        <v>3534</v>
      </c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ht="27.75" customHeight="1" x14ac:dyDescent="0.25">
      <c r="A7" s="40" t="s">
        <v>16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19"/>
      <c r="S7" s="19"/>
      <c r="T7" s="19"/>
      <c r="U7" s="19"/>
      <c r="V7" s="19"/>
      <c r="W7" s="19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</row>
    <row r="8" spans="1:35" ht="20.25" customHeight="1" x14ac:dyDescent="0.25">
      <c r="A8" s="35" t="s">
        <v>22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</row>
    <row r="9" spans="1:35" ht="15.6" x14ac:dyDescent="0.3">
      <c r="A9" s="14"/>
      <c r="B9" s="28"/>
      <c r="C9" s="28"/>
      <c r="D9" s="2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</row>
    <row r="10" spans="1:35" x14ac:dyDescent="0.25">
      <c r="C10" s="31"/>
      <c r="D10" s="30"/>
    </row>
    <row r="11" spans="1:35" x14ac:dyDescent="0.25">
      <c r="C11" s="32"/>
    </row>
    <row r="12" spans="1:35" x14ac:dyDescent="0.25">
      <c r="C12" s="29"/>
      <c r="D12" s="30"/>
    </row>
  </sheetData>
  <mergeCells count="15">
    <mergeCell ref="A8:W8"/>
    <mergeCell ref="S1:AB1"/>
    <mergeCell ref="S2:AI2"/>
    <mergeCell ref="F3:K3"/>
    <mergeCell ref="A6:J6"/>
    <mergeCell ref="A7:Q7"/>
    <mergeCell ref="A2:Q2"/>
    <mergeCell ref="A3:A4"/>
    <mergeCell ref="B3:B4"/>
    <mergeCell ref="C3:C4"/>
    <mergeCell ref="D3:D4"/>
    <mergeCell ref="E3:E4"/>
    <mergeCell ref="L3:M3"/>
    <mergeCell ref="N3:P3"/>
    <mergeCell ref="Q3:T3"/>
  </mergeCells>
  <pageMargins left="0.15748031496062992" right="0.1574803149606299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Иванова Э.Г.</cp:lastModifiedBy>
  <cp:lastPrinted>2023-11-28T09:46:15Z</cp:lastPrinted>
  <dcterms:created xsi:type="dcterms:W3CDTF">2014-01-15T18:15:09Z</dcterms:created>
  <dcterms:modified xsi:type="dcterms:W3CDTF">2023-11-29T11:49:22Z</dcterms:modified>
</cp:coreProperties>
</file>