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10296" yWindow="1200" windowWidth="23256" windowHeight="13176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1" l="1"/>
  <c r="I18" i="1"/>
  <c r="G18" i="1"/>
  <c r="P16" i="1" l="1"/>
  <c r="N16" i="1"/>
  <c r="L16" i="1" s="1"/>
  <c r="M16" i="1" s="1"/>
  <c r="P17" i="1" l="1"/>
  <c r="N17" i="1"/>
  <c r="L17" i="1" s="1"/>
  <c r="M17" i="1" s="1"/>
  <c r="P15" i="1"/>
  <c r="N15" i="1"/>
  <c r="L15" i="1" s="1"/>
  <c r="M15" i="1" s="1"/>
  <c r="P12" i="1" l="1"/>
  <c r="P18" i="1" s="1"/>
  <c r="N12" i="1"/>
  <c r="L12" i="1" s="1"/>
  <c r="M12" i="1" s="1"/>
  <c r="P13" i="1"/>
  <c r="N13" i="1"/>
  <c r="L13" i="1" s="1"/>
  <c r="M13" i="1" s="1"/>
  <c r="P14" i="1"/>
  <c r="N14" i="1"/>
  <c r="L14" i="1" s="1"/>
  <c r="M14" i="1" s="1"/>
</calcChain>
</file>

<file path=xl/sharedStrings.xml><?xml version="1.0" encoding="utf-8"?>
<sst xmlns="http://schemas.openxmlformats.org/spreadsheetml/2006/main" count="58" uniqueCount="45">
  <si>
    <t>№</t>
  </si>
  <si>
    <t>Наименование товара, услуги (работы)</t>
  </si>
  <si>
    <t>Единица измерения</t>
  </si>
  <si>
    <t>Кол-во</t>
  </si>
  <si>
    <t>Коэффициент вариации (%)</t>
  </si>
  <si>
    <t>Средняя цена (руб.)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</si>
  <si>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</si>
  <si>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</si>
  <si>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</si>
  <si>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</si>
  <si>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</si>
  <si>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</si>
  <si>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</si>
  <si>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</si>
  <si>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</si>
  <si>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</si>
  <si>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</si>
  <si>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</si>
  <si>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 xml:space="preserve">Реестр товаров </t>
  </si>
  <si>
    <t>-</t>
  </si>
  <si>
    <t>Количество источников ценовой информации</t>
  </si>
  <si>
    <t>Расчёт НМЦК(ЦК)</t>
  </si>
  <si>
    <t>Минимальная цена (руб.) *</t>
  </si>
  <si>
    <t xml:space="preserve">* Основываясь на принципе эффективности использования бюджетных средств (статья 34 Бюджетного кодекса Российской Федерации от 31.07.1998 N 145-ФЗ) для расчета цены контракта выбраны минимальные ценовые предложения.
</t>
  </si>
  <si>
    <t>Экономист</t>
  </si>
  <si>
    <t xml:space="preserve">                         /Андропова Н.В.</t>
  </si>
  <si>
    <t>ОКПД2/
КТРУ</t>
  </si>
  <si>
    <t>шт</t>
  </si>
  <si>
    <t xml:space="preserve">Директор </t>
  </si>
  <si>
    <t xml:space="preserve">                         /Музиль Э.А.</t>
  </si>
  <si>
    <t>цена источника 1 (вх. № 228 от 02.10.23)</t>
  </si>
  <si>
    <r>
      <rPr>
        <b/>
        <sz val="12"/>
        <color theme="1"/>
        <rFont val="Times New Roman"/>
        <family val="1"/>
        <charset val="204"/>
      </rPr>
      <t>Метод сопоставимых рыночных цен (анализа рынка)</t>
    </r>
    <r>
      <rPr>
        <sz val="12"/>
        <color theme="1"/>
        <rFont val="Times New Roman"/>
        <family val="1"/>
        <charset val="204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</si>
  <si>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26.51.53.150 Приборы и аппаратура для спектрального анализа, основанные на действии оптического излучения (ультрафиолетового, видимой части спектра, инфракрасного)</t>
  </si>
  <si>
    <t>Градуировка СТ 1</t>
  </si>
  <si>
    <t xml:space="preserve">Набор стеклянных кювет </t>
  </si>
  <si>
    <t>набор</t>
  </si>
  <si>
    <t xml:space="preserve">Поставка лабораторного комплекта для анализа питьевой воды, природной и сточной воды, почв </t>
  </si>
  <si>
    <t>На основании проведенного анализа рынка и расчетов, НМЦК(ЦК) составляет: 94 900,00 рублей</t>
  </si>
  <si>
    <t>Дата подготовки обоснования НМЦК: 20.11.2023</t>
  </si>
  <si>
    <t>КАРТРИДЖ (сменный длины волн)  375</t>
  </si>
  <si>
    <t>КАРТРИДЖ (сменный длины волн)  430</t>
  </si>
  <si>
    <t>КАРТРИДЖ (сменный длины волн)  700</t>
  </si>
  <si>
    <t>Фотометр «Эксперт-003-1» «Модуль» (базовый)</t>
  </si>
  <si>
    <t>цена источника 2 (вх. № 309 от 02.10.23)</t>
  </si>
  <si>
    <t>цена источника 3 (вх. № 310 от 02.10.23)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</si>
</sst>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4" fontId="1" fillId="0" borderId="3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2" fillId="0" borderId="0" xfId="0" applyFont="1"/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0" fontId="2" fillId="0" borderId="4" xfId="0" applyFont="1" applyBorder="1"/>
    <xf numFmtId="0" fontId="2" fillId="0" borderId="5" xfId="0" applyFont="1" applyBorder="1"/>
    <xf numFmtId="0" fontId="2" fillId="0" borderId="1" xfId="0" applyFont="1" applyBorder="1"/>
    <xf numFmtId="0" fontId="2" fillId="0" borderId="6" xfId="0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 indent="1"/>
    </xf>
    <xf numFmtId="0" fontId="2" fillId="0" borderId="3" xfId="0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 wrapText="1"/>
    </xf>
    <xf numFmtId="4" fontId="2" fillId="0" borderId="10" xfId="0" applyNumberFormat="1" applyFont="1" applyBorder="1" applyAlignment="1">
      <alignment horizontal="center" vertical="center" wrapText="1"/>
    </xf>
    <xf numFmtId="1" fontId="2" fillId="0" borderId="10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top"/>
    </xf>
    <xf numFmtId="0" fontId="2" fillId="0" borderId="0" xfId="0" applyFont="1" applyAlignment="1">
      <alignment horizontal="right"/>
    </xf>
    <xf numFmtId="4" fontId="2" fillId="0" borderId="7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/>
    <xf numFmtId="0" fontId="7" fillId="0" borderId="6" xfId="0" applyFont="1" applyBorder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1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13" xfId="0" applyFont="1" applyBorder="1" applyAlignment="1">
      <alignment vertical="top"/>
    </xf>
    <xf numFmtId="0" fontId="2" fillId="0" borderId="9" xfId="0" applyFont="1" applyBorder="1" applyAlignment="1">
      <alignment vertical="top"/>
    </xf>
    <xf numFmtId="0" fontId="2" fillId="0" borderId="6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3" fillId="0" borderId="0" xfId="0" applyFont="1" applyAlignment="1">
      <alignment horizontal="center" vertical="top" wrapText="1"/>
    </xf>
    <xf numFmtId="0" fontId="2" fillId="0" borderId="11" xfId="0" applyFont="1" applyBorder="1" applyAlignment="1">
      <alignment horizontal="left" vertical="top" wrapText="1" indent="1"/>
    </xf>
    <xf numFmtId="0" fontId="2" fillId="0" borderId="7" xfId="0" applyFont="1" applyBorder="1" applyAlignment="1">
      <alignment horizontal="left" vertical="top" wrapText="1" indent="1"/>
    </xf>
    <xf numFmtId="0" fontId="2" fillId="0" borderId="8" xfId="0" applyFont="1" applyBorder="1" applyAlignment="1">
      <alignment horizontal="left" vertical="top" wrapText="1" indent="1"/>
    </xf>
    <xf numFmtId="0" fontId="2" fillId="0" borderId="9" xfId="0" applyFont="1" applyBorder="1" applyAlignment="1">
      <alignment horizontal="left" vertical="top" wrapText="1" indent="1"/>
    </xf>
    <xf numFmtId="0" fontId="2" fillId="0" borderId="2" xfId="0" applyFont="1" applyBorder="1" applyAlignment="1">
      <alignment horizontal="left" vertical="top" wrapText="1" indent="1"/>
    </xf>
    <xf numFmtId="0" fontId="2" fillId="0" borderId="3" xfId="0" applyFont="1" applyBorder="1" applyAlignment="1">
      <alignment horizontal="left" vertical="top" wrapText="1" indent="1"/>
    </xf>
    <xf numFmtId="0" fontId="2" fillId="0" borderId="3" xfId="0" applyFont="1" applyBorder="1" applyAlignment="1">
      <alignment horizontal="left" vertical="top" indent="1"/>
    </xf>
    <xf numFmtId="0" fontId="2" fillId="0" borderId="2" xfId="0" applyFont="1" applyBorder="1" applyAlignment="1">
      <alignment horizontal="left" vertical="top" indent="1"/>
    </xf>
    <xf numFmtId="0" fontId="2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2" fillId="0" borderId="10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186690</xdr:colOff>
      <xdr:row>6</xdr:row>
      <xdr:rowOff>355600</xdr:rowOff>
    </xdr:from>
    <xdr:to>
      <xdr:col>7</xdr:col>
      <xdr:colOff>596265</xdr:colOff>
      <xdr:row>9</xdr:row>
      <xdr:rowOff>2540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=""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867150" y="2832100"/>
              <a:ext cx="321627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xmlns="" xmlns:a14="http://schemas.microsoft.com/office/drawing/2010/main" id="{8AB3A012-7C61-C543-97BA-7D3D36847688}"/>
                </a:ext>
              </a:extLst>
            </xdr:cNvPr>
            <xdr:cNvSpPr txBox="1"/>
          </xdr:nvSpPr>
          <xdr:spPr>
            <a:xfrm>
              <a:off x="3867150" y="2832100"/>
              <a:ext cx="321627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√((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∑2_(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)^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▒〖〖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 −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〗^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2 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〗)/(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𝑛−1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⟩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b="0" i="0">
                  <a:effectLst/>
                  <a:latin typeface="Cambria Math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38100</xdr:colOff>
      <xdr:row>6</xdr:row>
      <xdr:rowOff>292100</xdr:rowOff>
    </xdr:from>
    <xdr:to>
      <xdr:col>3</xdr:col>
      <xdr:colOff>927100</xdr:colOff>
      <xdr:row>8</xdr:row>
      <xdr:rowOff>2540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=""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38100" y="27686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xmlns="" xmlns:a14="http://schemas.microsoft.com/office/drawing/2010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38100" y="27686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∑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^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7</xdr:col>
      <xdr:colOff>1097280</xdr:colOff>
      <xdr:row>6</xdr:row>
      <xdr:rowOff>355600</xdr:rowOff>
    </xdr:from>
    <xdr:to>
      <xdr:col>10</xdr:col>
      <xdr:colOff>1010920</xdr:colOff>
      <xdr:row>9</xdr:row>
      <xdr:rowOff>2540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=""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84440" y="2832100"/>
              <a:ext cx="321564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xmlns="" xmlns:a14="http://schemas.microsoft.com/office/drawing/2010/main" id="{83BD8224-69C9-6141-96AB-27DD541F3620}"/>
                </a:ext>
              </a:extLst>
            </xdr:cNvPr>
            <xdr:cNvSpPr txBox="1"/>
          </xdr:nvSpPr>
          <xdr:spPr>
            <a:xfrm>
              <a:off x="7584440" y="2832100"/>
              <a:ext cx="321564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/⟨</a:t>
              </a:r>
              <a:r>
                <a:rPr lang="ru-RU" sz="1200" b="0" i="0">
                  <a:latin typeface="Cambria Math" panose="02040503050406030204" pitchFamily="18" charset="0"/>
                </a:rPr>
                <a:t>ц</a:t>
              </a:r>
              <a:r>
                <a:rPr lang="ru-RU" sz="1200" b="0" i="0">
                  <a:latin typeface="Cambria Math"/>
                </a:rPr>
                <a:t>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⟩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b="0" i="0">
                  <a:effectLst/>
                  <a:latin typeface="Cambria Math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en-GB" sz="1100" b="0" i="0">
                  <a:effectLst/>
                  <a:latin typeface="Cambria Math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ru-RU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abSelected="1" topLeftCell="A7" zoomScale="75" zoomScaleNormal="75" workbookViewId="0">
      <selection activeCell="J13" sqref="J13"/>
    </sheetView>
  </sheetViews>
  <sheetFormatPr defaultColWidth="10.8984375" defaultRowHeight="15.6" x14ac:dyDescent="0.3"/>
  <cols>
    <col min="1" max="1" width="3.8984375" style="2" customWidth="1"/>
    <col min="2" max="2" width="21.5" style="3" customWidth="1"/>
    <col min="3" max="3" width="5.19921875" style="3" customWidth="1"/>
    <col min="4" max="4" width="17.796875" style="3" customWidth="1"/>
    <col min="5" max="5" width="11.19921875" style="3" customWidth="1"/>
    <col min="6" max="6" width="8.296875" style="3" customWidth="1"/>
    <col min="7" max="7" width="17.296875" style="3" customWidth="1"/>
    <col min="8" max="8" width="16.59765625" style="3" customWidth="1"/>
    <col min="9" max="9" width="15.796875" style="3" customWidth="1"/>
    <col min="10" max="10" width="10.796875" style="3" customWidth="1"/>
    <col min="11" max="11" width="13.8984375" style="3" customWidth="1"/>
    <col min="12" max="12" width="15.296875" style="3" customWidth="1"/>
    <col min="13" max="13" width="15.09765625" style="3" customWidth="1"/>
    <col min="14" max="14" width="13.69921875" style="3" customWidth="1"/>
    <col min="15" max="15" width="15" style="3" customWidth="1"/>
    <col min="16" max="16" width="14.59765625" style="3" customWidth="1"/>
    <col min="17" max="16384" width="10.8984375" style="3"/>
  </cols>
  <sheetData>
    <row r="1" spans="1:16" ht="20.100000000000001" customHeight="1" x14ac:dyDescent="0.3"/>
    <row r="2" spans="1:16" ht="50.1" customHeight="1" x14ac:dyDescent="0.3">
      <c r="A2" s="39" t="s">
        <v>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</row>
    <row r="3" spans="1:16" ht="20.100000000000001" customHeight="1" x14ac:dyDescent="0.3">
      <c r="A3" s="4" t="s">
        <v>8</v>
      </c>
      <c r="B3" s="4"/>
      <c r="C3" s="5"/>
      <c r="D3" s="5"/>
      <c r="E3" s="30" t="s">
        <v>36</v>
      </c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</row>
    <row r="4" spans="1:16" ht="9.9" customHeight="1" x14ac:dyDescent="0.3">
      <c r="A4" s="6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ht="69.900000000000006" customHeight="1" x14ac:dyDescent="0.3">
      <c r="A5" s="53" t="s">
        <v>9</v>
      </c>
      <c r="B5" s="53"/>
      <c r="C5" s="48" t="s">
        <v>31</v>
      </c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</row>
    <row r="6" spans="1:16" ht="24.6" x14ac:dyDescent="0.3">
      <c r="A6" s="49" t="s">
        <v>21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</row>
    <row r="7" spans="1:16" ht="118.2" customHeight="1" x14ac:dyDescent="0.3">
      <c r="A7" s="50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</row>
    <row r="8" spans="1:16" ht="41.4" customHeight="1" x14ac:dyDescent="0.3"/>
    <row r="9" spans="1:16" ht="5.0999999999999996" customHeight="1" x14ac:dyDescent="0.3">
      <c r="A9" s="8"/>
      <c r="B9" s="9"/>
      <c r="C9" s="10"/>
      <c r="D9" s="11"/>
      <c r="E9" s="11"/>
      <c r="F9" s="11"/>
      <c r="G9" s="9"/>
      <c r="H9" s="12"/>
      <c r="I9" s="12"/>
      <c r="J9" s="12"/>
      <c r="K9" s="12"/>
      <c r="L9" s="11"/>
      <c r="M9" s="11"/>
      <c r="N9" s="11"/>
      <c r="O9" s="11"/>
      <c r="P9" s="11"/>
    </row>
    <row r="10" spans="1:16" ht="20.100000000000001" customHeight="1" x14ac:dyDescent="0.3">
      <c r="A10" s="51" t="s">
        <v>0</v>
      </c>
      <c r="B10" s="40" t="s">
        <v>1</v>
      </c>
      <c r="C10" s="41"/>
      <c r="D10" s="44" t="s">
        <v>26</v>
      </c>
      <c r="E10" s="44" t="s">
        <v>2</v>
      </c>
      <c r="F10" s="47" t="s">
        <v>3</v>
      </c>
      <c r="G10" s="54" t="s">
        <v>6</v>
      </c>
      <c r="H10" s="55"/>
      <c r="I10" s="55"/>
      <c r="J10" s="55"/>
      <c r="K10" s="56"/>
      <c r="L10" s="44" t="s">
        <v>14</v>
      </c>
      <c r="M10" s="44" t="s">
        <v>4</v>
      </c>
      <c r="N10" s="44" t="s">
        <v>5</v>
      </c>
      <c r="O10" s="57" t="s">
        <v>22</v>
      </c>
      <c r="P10" s="44" t="s">
        <v>17</v>
      </c>
    </row>
    <row r="11" spans="1:16" ht="71.25" customHeight="1" x14ac:dyDescent="0.3">
      <c r="A11" s="52"/>
      <c r="B11" s="42"/>
      <c r="C11" s="43"/>
      <c r="D11" s="45"/>
      <c r="E11" s="45"/>
      <c r="F11" s="46"/>
      <c r="G11" s="13" t="s">
        <v>30</v>
      </c>
      <c r="H11" s="13" t="s">
        <v>43</v>
      </c>
      <c r="I11" s="13" t="s">
        <v>44</v>
      </c>
      <c r="J11" s="14" t="s">
        <v>18</v>
      </c>
      <c r="K11" s="14" t="s">
        <v>20</v>
      </c>
      <c r="L11" s="45"/>
      <c r="M11" s="45"/>
      <c r="N11" s="45"/>
      <c r="O11" s="58"/>
      <c r="P11" s="46"/>
    </row>
    <row r="12" spans="1:16" ht="34.200000000000003" customHeight="1" x14ac:dyDescent="0.3">
      <c r="A12" s="15">
        <v>1</v>
      </c>
      <c r="B12" s="61" t="s">
        <v>42</v>
      </c>
      <c r="C12" s="62"/>
      <c r="D12" s="63" t="s">
        <v>32</v>
      </c>
      <c r="E12" s="13" t="s">
        <v>27</v>
      </c>
      <c r="F12" s="15">
        <v>1</v>
      </c>
      <c r="G12" s="16">
        <v>70725</v>
      </c>
      <c r="H12" s="17">
        <v>76100</v>
      </c>
      <c r="I12" s="17">
        <v>69900</v>
      </c>
      <c r="J12" s="17" t="s">
        <v>19</v>
      </c>
      <c r="K12" s="18">
        <v>3</v>
      </c>
      <c r="L12" s="19">
        <f t="shared" ref="L12:L17" si="0">SQRT(((SUM((POWER(G12-N12,2)),(POWER(H12-N12,2)),(POWER(I12-N12,2)))/(K12-1))))</f>
        <v>3366.780113600134</v>
      </c>
      <c r="M12" s="20">
        <f t="shared" ref="M12:M17" si="1">(L12*100)/N12</f>
        <v>4.6604408078442274</v>
      </c>
      <c r="N12" s="21">
        <f t="shared" ref="N12:N17" si="2">(G12+H12+I12)/3</f>
        <v>72241.666666666672</v>
      </c>
      <c r="O12" s="21">
        <v>69900</v>
      </c>
      <c r="P12" s="1">
        <f t="shared" ref="P12:P17" si="3">F12*O12</f>
        <v>69900</v>
      </c>
    </row>
    <row r="13" spans="1:16" ht="31.2" customHeight="1" x14ac:dyDescent="0.3">
      <c r="A13" s="15">
        <v>2</v>
      </c>
      <c r="B13" s="61" t="s">
        <v>39</v>
      </c>
      <c r="C13" s="62"/>
      <c r="D13" s="57"/>
      <c r="E13" s="13" t="s">
        <v>27</v>
      </c>
      <c r="F13" s="15">
        <v>1</v>
      </c>
      <c r="G13" s="16">
        <v>3375</v>
      </c>
      <c r="H13" s="17">
        <v>2560</v>
      </c>
      <c r="I13" s="17">
        <v>3000</v>
      </c>
      <c r="J13" s="17" t="s">
        <v>19</v>
      </c>
      <c r="K13" s="18">
        <v>3</v>
      </c>
      <c r="L13" s="19">
        <f t="shared" si="0"/>
        <v>407.93177534158008</v>
      </c>
      <c r="M13" s="20">
        <f t="shared" si="1"/>
        <v>13.696646066309347</v>
      </c>
      <c r="N13" s="21">
        <f t="shared" si="2"/>
        <v>2978.3333333333335</v>
      </c>
      <c r="O13" s="21">
        <v>3000</v>
      </c>
      <c r="P13" s="1">
        <f t="shared" si="3"/>
        <v>3000</v>
      </c>
    </row>
    <row r="14" spans="1:16" ht="31.2" customHeight="1" x14ac:dyDescent="0.3">
      <c r="A14" s="15">
        <v>3</v>
      </c>
      <c r="B14" s="61" t="s">
        <v>40</v>
      </c>
      <c r="C14" s="62"/>
      <c r="D14" s="57"/>
      <c r="E14" s="13" t="s">
        <v>27</v>
      </c>
      <c r="F14" s="15">
        <v>1</v>
      </c>
      <c r="G14" s="16">
        <v>3375</v>
      </c>
      <c r="H14" s="17">
        <v>2560</v>
      </c>
      <c r="I14" s="17">
        <v>3000</v>
      </c>
      <c r="J14" s="17" t="s">
        <v>19</v>
      </c>
      <c r="K14" s="18">
        <v>3</v>
      </c>
      <c r="L14" s="19">
        <f t="shared" si="0"/>
        <v>407.93177534158008</v>
      </c>
      <c r="M14" s="20">
        <f t="shared" si="1"/>
        <v>13.696646066309347</v>
      </c>
      <c r="N14" s="21">
        <f t="shared" si="2"/>
        <v>2978.3333333333335</v>
      </c>
      <c r="O14" s="21">
        <v>3000</v>
      </c>
      <c r="P14" s="1">
        <f t="shared" si="3"/>
        <v>3000</v>
      </c>
    </row>
    <row r="15" spans="1:16" ht="31.8" customHeight="1" x14ac:dyDescent="0.3">
      <c r="A15" s="15">
        <v>4</v>
      </c>
      <c r="B15" s="61" t="s">
        <v>41</v>
      </c>
      <c r="C15" s="62"/>
      <c r="D15" s="57"/>
      <c r="E15" s="13" t="s">
        <v>27</v>
      </c>
      <c r="F15" s="15">
        <v>1</v>
      </c>
      <c r="G15" s="16">
        <v>5626</v>
      </c>
      <c r="H15" s="17">
        <v>5000</v>
      </c>
      <c r="I15" s="17">
        <v>5000</v>
      </c>
      <c r="J15" s="17" t="s">
        <v>19</v>
      </c>
      <c r="K15" s="18">
        <v>3</v>
      </c>
      <c r="L15" s="19">
        <f t="shared" si="0"/>
        <v>361.42126851270569</v>
      </c>
      <c r="M15" s="20">
        <f t="shared" si="1"/>
        <v>6.9388442694107075</v>
      </c>
      <c r="N15" s="21">
        <f t="shared" si="2"/>
        <v>5208.666666666667</v>
      </c>
      <c r="O15" s="21">
        <v>5000</v>
      </c>
      <c r="P15" s="1">
        <f t="shared" si="3"/>
        <v>5000</v>
      </c>
    </row>
    <row r="16" spans="1:16" ht="19.2" customHeight="1" x14ac:dyDescent="0.3">
      <c r="A16" s="15">
        <v>5</v>
      </c>
      <c r="B16" s="61" t="s">
        <v>33</v>
      </c>
      <c r="C16" s="62"/>
      <c r="D16" s="57"/>
      <c r="E16" s="13" t="s">
        <v>27</v>
      </c>
      <c r="F16" s="15">
        <v>3</v>
      </c>
      <c r="G16" s="16">
        <v>4668</v>
      </c>
      <c r="H16" s="17">
        <v>3600</v>
      </c>
      <c r="I16" s="17">
        <v>2400</v>
      </c>
      <c r="J16" s="17" t="s">
        <v>19</v>
      </c>
      <c r="K16" s="18">
        <v>3</v>
      </c>
      <c r="L16" s="19">
        <f t="shared" si="0"/>
        <v>1134.6400310230554</v>
      </c>
      <c r="M16" s="20">
        <f t="shared" si="1"/>
        <v>31.907762402223153</v>
      </c>
      <c r="N16" s="21">
        <f t="shared" si="2"/>
        <v>3556</v>
      </c>
      <c r="O16" s="21">
        <v>2400</v>
      </c>
      <c r="P16" s="1">
        <f t="shared" si="3"/>
        <v>7200</v>
      </c>
    </row>
    <row r="17" spans="1:16" ht="19.2" customHeight="1" x14ac:dyDescent="0.3">
      <c r="A17" s="15">
        <v>6</v>
      </c>
      <c r="B17" s="61" t="s">
        <v>34</v>
      </c>
      <c r="C17" s="62"/>
      <c r="D17" s="57"/>
      <c r="E17" s="13" t="s">
        <v>35</v>
      </c>
      <c r="F17" s="15">
        <v>1</v>
      </c>
      <c r="G17" s="16">
        <v>8840</v>
      </c>
      <c r="H17" s="17">
        <v>12411</v>
      </c>
      <c r="I17" s="17">
        <v>6800</v>
      </c>
      <c r="J17" s="17" t="s">
        <v>19</v>
      </c>
      <c r="K17" s="18">
        <v>3</v>
      </c>
      <c r="L17" s="19">
        <f t="shared" si="0"/>
        <v>2840.0986485214439</v>
      </c>
      <c r="M17" s="20">
        <f t="shared" si="1"/>
        <v>30.374303752323733</v>
      </c>
      <c r="N17" s="21">
        <f t="shared" si="2"/>
        <v>9350.3333333333339</v>
      </c>
      <c r="O17" s="21">
        <v>6800</v>
      </c>
      <c r="P17" s="1">
        <f t="shared" si="3"/>
        <v>6800</v>
      </c>
    </row>
    <row r="18" spans="1:16" ht="16.8" customHeight="1" x14ac:dyDescent="0.3">
      <c r="A18" s="22"/>
      <c r="B18" s="12"/>
      <c r="C18" s="12"/>
      <c r="D18" s="12"/>
      <c r="E18" s="12"/>
      <c r="F18" s="23" t="s">
        <v>10</v>
      </c>
      <c r="G18" s="21">
        <f>SUM(G12:G17)</f>
        <v>96609</v>
      </c>
      <c r="H18" s="21">
        <f t="shared" ref="H18:I18" si="4">SUM(H12:H17)</f>
        <v>102231</v>
      </c>
      <c r="I18" s="21">
        <f t="shared" si="4"/>
        <v>90100</v>
      </c>
      <c r="J18" s="12"/>
      <c r="K18" s="12"/>
      <c r="L18" s="12" t="s">
        <v>16</v>
      </c>
      <c r="M18" s="12"/>
      <c r="N18" s="59" t="s">
        <v>10</v>
      </c>
      <c r="O18" s="60"/>
      <c r="P18" s="1">
        <f>SUM(P12:P17)</f>
        <v>94900</v>
      </c>
    </row>
    <row r="19" spans="1:16" ht="7.8" customHeight="1" x14ac:dyDescent="0.3">
      <c r="A19" s="24"/>
      <c r="L19" s="3" t="s">
        <v>16</v>
      </c>
      <c r="N19" s="25"/>
      <c r="O19" s="25"/>
      <c r="P19" s="26"/>
    </row>
    <row r="20" spans="1:16" ht="17.399999999999999" customHeight="1" x14ac:dyDescent="0.3">
      <c r="A20" s="32" t="s">
        <v>37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4" t="s">
        <v>16</v>
      </c>
      <c r="O20" s="34"/>
      <c r="P20" s="35"/>
    </row>
    <row r="21" spans="1:16" ht="18.600000000000001" customHeight="1" x14ac:dyDescent="0.3">
      <c r="A21" s="36" t="s">
        <v>23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</row>
    <row r="22" spans="1:16" ht="15" customHeight="1" x14ac:dyDescent="0.3">
      <c r="A22" s="30" t="s">
        <v>38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</row>
    <row r="23" spans="1:16" s="28" customFormat="1" ht="7.2" customHeight="1" x14ac:dyDescent="0.3">
      <c r="A23" s="27"/>
      <c r="N23" s="28" t="s">
        <v>15</v>
      </c>
    </row>
    <row r="24" spans="1:16" ht="15" customHeight="1" x14ac:dyDescent="0.3">
      <c r="A24" s="38" t="s">
        <v>28</v>
      </c>
      <c r="B24" s="38"/>
      <c r="C24" s="38"/>
      <c r="D24" s="38"/>
    </row>
    <row r="25" spans="1:16" ht="15" customHeight="1" x14ac:dyDescent="0.3">
      <c r="A25" s="31" t="s">
        <v>29</v>
      </c>
      <c r="B25" s="31"/>
      <c r="C25" s="31"/>
      <c r="D25" s="31"/>
    </row>
    <row r="26" spans="1:16" ht="15" customHeight="1" x14ac:dyDescent="0.3">
      <c r="A26" s="29" t="s">
        <v>13</v>
      </c>
      <c r="B26" s="29"/>
      <c r="C26" s="29"/>
      <c r="D26" s="29"/>
    </row>
    <row r="27" spans="1:16" ht="7.2" customHeight="1" x14ac:dyDescent="0.3"/>
    <row r="28" spans="1:16" ht="15" customHeight="1" x14ac:dyDescent="0.3">
      <c r="A28" s="5" t="s">
        <v>11</v>
      </c>
      <c r="B28" s="5"/>
      <c r="C28" s="5"/>
    </row>
    <row r="29" spans="1:16" ht="18" customHeight="1" x14ac:dyDescent="0.3">
      <c r="A29" s="33" t="s">
        <v>24</v>
      </c>
      <c r="B29" s="33"/>
      <c r="C29" s="33"/>
      <c r="D29" s="33"/>
    </row>
    <row r="30" spans="1:16" ht="15" customHeight="1" x14ac:dyDescent="0.3">
      <c r="A30" s="29" t="s">
        <v>12</v>
      </c>
      <c r="B30" s="29"/>
      <c r="C30" s="29"/>
      <c r="D30" s="29"/>
    </row>
    <row r="31" spans="1:16" ht="20.100000000000001" customHeight="1" x14ac:dyDescent="0.3">
      <c r="A31" s="31" t="s">
        <v>25</v>
      </c>
      <c r="B31" s="31"/>
      <c r="C31" s="31"/>
      <c r="D31" s="31"/>
    </row>
    <row r="32" spans="1:16" ht="15" customHeight="1" x14ac:dyDescent="0.3">
      <c r="A32" s="29" t="s">
        <v>13</v>
      </c>
      <c r="B32" s="29"/>
      <c r="C32" s="29"/>
      <c r="D32" s="29"/>
    </row>
  </sheetData>
  <mergeCells count="35">
    <mergeCell ref="O10:O11"/>
    <mergeCell ref="N18:O18"/>
    <mergeCell ref="B14:C14"/>
    <mergeCell ref="B15:C15"/>
    <mergeCell ref="B17:C17"/>
    <mergeCell ref="B13:C13"/>
    <mergeCell ref="B12:C12"/>
    <mergeCell ref="D12:D17"/>
    <mergeCell ref="B16:C16"/>
    <mergeCell ref="A2:P2"/>
    <mergeCell ref="B10:C11"/>
    <mergeCell ref="L10:L11"/>
    <mergeCell ref="M10:M11"/>
    <mergeCell ref="N10:N11"/>
    <mergeCell ref="P10:P11"/>
    <mergeCell ref="F10:F11"/>
    <mergeCell ref="E10:E11"/>
    <mergeCell ref="C5:P5"/>
    <mergeCell ref="A6:P6"/>
    <mergeCell ref="A7:P7"/>
    <mergeCell ref="D10:D11"/>
    <mergeCell ref="A10:A11"/>
    <mergeCell ref="A5:B5"/>
    <mergeCell ref="E3:P3"/>
    <mergeCell ref="G10:K10"/>
    <mergeCell ref="A32:D32"/>
    <mergeCell ref="A22:P22"/>
    <mergeCell ref="A31:D31"/>
    <mergeCell ref="A30:D30"/>
    <mergeCell ref="A20:P20"/>
    <mergeCell ref="A25:D25"/>
    <mergeCell ref="A26:D26"/>
    <mergeCell ref="A21:P21"/>
    <mergeCell ref="A24:D24"/>
    <mergeCell ref="A29:D29"/>
  </mergeCells>
  <pageMargins left="0.31496062992125984" right="0.31496062992125984" top="0.35433070866141736" bottom="0.35433070866141736" header="0" footer="0"/>
  <pageSetup paperSize="9" scale="6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NV</cp:lastModifiedBy>
  <cp:lastPrinted>2023-11-20T08:19:53Z</cp:lastPrinted>
  <dcterms:created xsi:type="dcterms:W3CDTF">2023-02-03T13:24:35Z</dcterms:created>
  <dcterms:modified xsi:type="dcterms:W3CDTF">2023-11-20T08:20:00Z</dcterms:modified>
</cp:coreProperties>
</file>