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\\SERVER-NEW\Files\Личные папки сотрудников\Альбина М\SKIF 2023\отчет и обоснование\изменено 29.11\"/>
    </mc:Choice>
  </mc:AlternateContent>
  <xr:revisionPtr revIDLastSave="0" documentId="8_{390A8C39-54BA-4AB2-8356-09598A9CEF64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наменьшая цена" sheetId="23" r:id="rId1"/>
    <sheet name="расчет" sheetId="11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23" l="1"/>
  <c r="A3" i="23" s="1"/>
  <c r="H5" i="11"/>
  <c r="B9" i="23" s="1"/>
  <c r="K4" i="11" l="1"/>
  <c r="H4" i="11" l="1"/>
  <c r="I4" i="11" l="1"/>
  <c r="L4" i="11"/>
  <c r="J4" i="11" l="1"/>
  <c r="M4" i="11"/>
  <c r="N4" i="11" l="1"/>
</calcChain>
</file>

<file path=xl/sharedStrings.xml><?xml version="1.0" encoding="utf-8"?>
<sst xmlns="http://schemas.openxmlformats.org/spreadsheetml/2006/main" count="35" uniqueCount="34">
  <si>
    <t>№</t>
  </si>
  <si>
    <t>Ед. изм</t>
  </si>
  <si>
    <t>Кол-во</t>
  </si>
  <si>
    <t>Коммерческие предложения (руб./ед.изм.)</t>
  </si>
  <si>
    <t>Н(М)ЦК, ЦКЕП, определяемая методом сопоставимых рыночных цен (анализа рынка)*</t>
  </si>
  <si>
    <t xml:space="preserve">Средняя арифметическая цена за единицу     &lt;ц&gt; </t>
  </si>
  <si>
    <t>Среднее квадратичное отклонение</t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</si>
  <si>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</si>
  <si>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</si>
  <si>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</si>
  <si>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</si>
  <si>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рублей</t>
  </si>
  <si>
    <t xml:space="preserve"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
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</si>
  <si>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</t>
    </r>
    <r>
      <rPr>
        <b/>
        <i/>
        <sz val="10"/>
        <color indexed="8"/>
        <rFont val="Times New Roman"/>
        <family val="1"/>
        <charset val="204"/>
      </rPr>
      <t>не должен превышать 33%</t>
    </r>
    <r>
      <rPr>
        <i/>
        <sz val="10"/>
        <color indexed="8"/>
        <rFont val="Times New Roman"/>
        <family val="1"/>
        <charset val="204"/>
      </rPr>
      <t>)</t>
    </r>
  </si>
  <si>
    <t>Работник контрактной службы/контрактный управляющий (ответственный за размещение заказа) СПб ГБУК " Детский музыкальный театр "Зазеркалье "</t>
  </si>
  <si>
    <t>Ю.А.Пенькова</t>
  </si>
  <si>
    <t>оценка однородности совокупности значений выявленных цен, используемых в расчете Н(М)ЦК, ЦКЕП</t>
  </si>
  <si>
    <t>_____________________</t>
  </si>
  <si>
    <t>в качестве НМЦК выбрано минимальное ценовое предложение</t>
  </si>
  <si>
    <t>Расчет НМЦК</t>
  </si>
  <si>
    <t>Метод сопоставимых рыночных цен (анализ рынка) на основании  п. 1 ч. 1 ст. 22 Федерального закона № 44-ФЗ от 05.04.2013 года</t>
  </si>
  <si>
    <t>Используемый метод определения НМЦК с обоснованием</t>
  </si>
  <si>
    <t>Основные характеристики объекта закупки</t>
  </si>
  <si>
    <t>Обоснование начальной (максимальной) цены контракта, заключаемого с единственным поставщиком (подрядчиком, исполнителем)</t>
  </si>
  <si>
    <t>НМЦК, руб.</t>
  </si>
  <si>
    <t>В результате проведенного расчета Н(М)ЦК, ЦКЕП контракта составила
 (в качестве НМЦК выбрано минимальное ценовое предложение):</t>
  </si>
  <si>
    <t>Исполнитель №1</t>
  </si>
  <si>
    <t>Исполнитель №2</t>
  </si>
  <si>
    <t>Исполнитель №3</t>
  </si>
  <si>
    <t xml:space="preserve">САНКТ-ПЕТЕРБУРГСКОЕ ГОСУДАРСТВЕННОЕ БЮДЖЕТНОЕ УЧРЕЖДЕНИЕ КУЛЬТУРЫ «ЦЕНТР СОВРЕМЕННОГО ИСКУССТВА ИМЕНИ СЕРГЕЯ КУРЁХИНА»
</t>
  </si>
  <si>
    <t>Работник контрактной службы/контрактный управляющий (ответственный за размещение заказа) СПб ГБУК " "ЦЕНТР СОВРЕМЕННОГО ИСКУССТВА ИМЕНИ СЕРГЕЯ КУРЁХИНА" "</t>
  </si>
  <si>
    <t>усл.ед.</t>
  </si>
  <si>
    <t>Наименование</t>
  </si>
  <si>
    <t>Услуги по изготовлению полиграфии в рамках фестиваля "СКИФ"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</si>
</sst>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#,##0.00\ _₽"/>
  </numFmts>
  <fonts count="17">
    <font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2"/>
      <color theme="1"/>
      <name val="Arial Unicode MS"/>
      <family val="2"/>
    </font>
    <font>
      <b/>
      <sz val="10"/>
      <color rgb="FF000000"/>
      <name val="Times New Roman"/>
      <family val="1"/>
      <charset val="204"/>
    </font>
    <font>
      <sz val="10"/>
      <color indexed="8"/>
      <name val="Calibri"/>
      <family val="2"/>
      <charset val="204"/>
    </font>
    <font>
      <u/>
      <sz val="10"/>
      <color theme="10"/>
      <name val="Calibri"/>
      <family val="2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u/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7" fillId="0" borderId="0"/>
  </cellStyleXfs>
  <cellXfs count="6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3" fontId="5" fillId="0" borderId="0" xfId="0" applyNumberFormat="1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wrapText="1"/>
    </xf>
    <xf numFmtId="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9" fillId="0" borderId="0" xfId="0" applyFont="1"/>
    <xf numFmtId="0" fontId="5" fillId="0" borderId="0" xfId="0" applyFont="1" applyAlignment="1">
      <alignment vertical="justify"/>
    </xf>
    <xf numFmtId="0" fontId="10" fillId="0" borderId="0" xfId="1" applyFont="1" applyAlignment="1">
      <alignment vertical="justify"/>
    </xf>
    <xf numFmtId="4" fontId="11" fillId="0" borderId="0" xfId="0" applyNumberFormat="1" applyFont="1"/>
    <xf numFmtId="0" fontId="10" fillId="0" borderId="0" xfId="1" applyFont="1"/>
    <xf numFmtId="0" fontId="1" fillId="0" borderId="0" xfId="0" applyFont="1" applyAlignment="1" applyProtection="1">
      <alignment horizontal="center" wrapText="1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wrapText="1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/>
    <xf numFmtId="2" fontId="2" fillId="0" borderId="0" xfId="0" applyNumberFormat="1" applyFont="1"/>
    <xf numFmtId="49" fontId="8" fillId="2" borderId="1" xfId="2" applyNumberFormat="1" applyFont="1" applyFill="1" applyBorder="1" applyAlignment="1">
      <alignment vertical="top" wrapText="1"/>
    </xf>
    <xf numFmtId="165" fontId="8" fillId="3" borderId="1" xfId="2" applyNumberFormat="1" applyFont="1" applyFill="1" applyBorder="1" applyAlignment="1">
      <alignment vertical="center"/>
    </xf>
    <xf numFmtId="0" fontId="8" fillId="3" borderId="1" xfId="2" applyFont="1" applyFill="1" applyBorder="1" applyAlignment="1">
      <alignment horizontal="center" vertical="center"/>
    </xf>
    <xf numFmtId="0" fontId="5" fillId="0" borderId="0" xfId="0" applyFont="1" applyAlignment="1">
      <alignment horizontal="center" vertical="justify"/>
    </xf>
    <xf numFmtId="0" fontId="12" fillId="0" borderId="1" xfId="0" applyFont="1" applyBorder="1" applyAlignment="1">
      <alignment horizontal="center" vertical="top" wrapText="1"/>
    </xf>
    <xf numFmtId="0" fontId="13" fillId="0" borderId="0" xfId="0" applyFont="1"/>
    <xf numFmtId="0" fontId="13" fillId="0" borderId="0" xfId="0" applyFont="1" applyAlignment="1">
      <alignment vertical="justify"/>
    </xf>
    <xf numFmtId="0" fontId="5" fillId="0" borderId="0" xfId="0" applyFont="1"/>
    <xf numFmtId="0" fontId="13" fillId="0" borderId="1" xfId="0" applyFont="1" applyBorder="1" applyAlignment="1">
      <alignment vertical="justify" wrapText="1"/>
    </xf>
    <xf numFmtId="0" fontId="13" fillId="0" borderId="0" xfId="0" applyFont="1" applyAlignment="1">
      <alignment horizontal="justify" vertical="justify"/>
    </xf>
    <xf numFmtId="0" fontId="13" fillId="0" borderId="0" xfId="0" applyFont="1" applyAlignment="1">
      <alignment horizontal="center" vertical="justify"/>
    </xf>
    <xf numFmtId="0" fontId="13" fillId="0" borderId="7" xfId="0" applyFont="1" applyBorder="1" applyAlignment="1">
      <alignment vertical="justify"/>
    </xf>
    <xf numFmtId="0" fontId="13" fillId="0" borderId="0" xfId="0" applyFont="1" applyAlignment="1">
      <alignment horizontal="left" vertical="justify" wrapText="1"/>
    </xf>
    <xf numFmtId="0" fontId="13" fillId="0" borderId="0" xfId="0" applyFont="1" applyAlignment="1">
      <alignment horizontal="center" vertical="justify" wrapText="1"/>
    </xf>
    <xf numFmtId="49" fontId="15" fillId="0" borderId="0" xfId="0" applyNumberFormat="1" applyFont="1" applyAlignment="1">
      <alignment horizontal="center" vertical="justify"/>
    </xf>
    <xf numFmtId="0" fontId="15" fillId="0" borderId="0" xfId="0" applyFont="1" applyAlignment="1">
      <alignment horizontal="center" vertical="justify"/>
    </xf>
    <xf numFmtId="0" fontId="13" fillId="0" borderId="0" xfId="0" applyFont="1" applyAlignment="1">
      <alignment horizontal="center" vertical="justify"/>
    </xf>
    <xf numFmtId="49" fontId="13" fillId="0" borderId="7" xfId="0" applyNumberFormat="1" applyFont="1" applyBorder="1" applyAlignment="1">
      <alignment vertical="justify" wrapText="1"/>
    </xf>
    <xf numFmtId="0" fontId="13" fillId="0" borderId="6" xfId="0" applyFont="1" applyBorder="1" applyAlignment="1">
      <alignment vertical="justify" wrapText="1"/>
    </xf>
    <xf numFmtId="0" fontId="13" fillId="0" borderId="5" xfId="0" applyFont="1" applyBorder="1" applyAlignment="1">
      <alignment vertical="justify" wrapText="1"/>
    </xf>
    <xf numFmtId="0" fontId="16" fillId="0" borderId="7" xfId="0" applyFont="1" applyBorder="1" applyAlignment="1">
      <alignment horizontal="left" vertical="justify" wrapText="1"/>
    </xf>
    <xf numFmtId="0" fontId="16" fillId="0" borderId="6" xfId="0" applyFont="1" applyBorder="1" applyAlignment="1">
      <alignment horizontal="left" vertical="justify" wrapText="1"/>
    </xf>
    <xf numFmtId="0" fontId="16" fillId="0" borderId="5" xfId="0" applyFont="1" applyBorder="1" applyAlignment="1">
      <alignment horizontal="left" vertical="justify" wrapText="1"/>
    </xf>
    <xf numFmtId="4" fontId="13" fillId="0" borderId="1" xfId="0" applyNumberFormat="1" applyFont="1" applyBorder="1" applyAlignment="1">
      <alignment horizontal="center" vertical="justify"/>
    </xf>
    <xf numFmtId="0" fontId="13" fillId="0" borderId="1" xfId="0" applyFont="1" applyBorder="1" applyAlignment="1">
      <alignment horizontal="center" vertical="justify"/>
    </xf>
    <xf numFmtId="4" fontId="13" fillId="0" borderId="6" xfId="0" applyNumberFormat="1" applyFont="1" applyBorder="1" applyAlignment="1">
      <alignment horizontal="center" vertical="justify"/>
    </xf>
    <xf numFmtId="0" fontId="13" fillId="0" borderId="6" xfId="0" applyFont="1" applyBorder="1" applyAlignment="1">
      <alignment horizontal="center" vertical="justify"/>
    </xf>
    <xf numFmtId="0" fontId="13" fillId="0" borderId="5" xfId="0" applyFont="1" applyBorder="1" applyAlignment="1">
      <alignment horizontal="center" vertical="justify"/>
    </xf>
    <xf numFmtId="0" fontId="2" fillId="0" borderId="0" xfId="0" applyFont="1" applyAlignment="1">
      <alignment horizontal="left"/>
    </xf>
    <xf numFmtId="0" fontId="1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left" wrapText="1"/>
    </xf>
    <xf numFmtId="0" fontId="5" fillId="0" borderId="0" xfId="0" applyFont="1" applyAlignment="1">
      <alignment horizontal="left" vertical="justify" wrapText="1"/>
    </xf>
    <xf numFmtId="165" fontId="11" fillId="3" borderId="1" xfId="2" applyNumberFormat="1" applyFont="1" applyFill="1" applyBorder="1" applyAlignment="1">
      <alignment vertical="center"/>
    </xf>
  </cellXfs>
  <cellStyles count="3">
    <cellStyle name="Гиперссылка" xfId="1" builtinId="8"/>
    <cellStyle name="Обычный" xfId="0" builtinId="0"/>
    <cellStyle name="Обычный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2</xdr:row>
      <xdr:rowOff>952500</xdr:rowOff>
    </xdr:from>
    <xdr:to>
      <xdr:col>10</xdr:col>
      <xdr:colOff>0</xdr:colOff>
      <xdr:row>2</xdr:row>
      <xdr:rowOff>1304925</xdr:rowOff>
    </xdr:to>
    <xdr:pic>
      <xdr:nvPicPr>
        <xdr:cNvPr id="11321" name="Picture 1">
          <a:extLst>
            <a:ext uri="{FF2B5EF4-FFF2-40B4-BE49-F238E27FC236}">
              <a16:creationId xmlns:a16="http://schemas.microsoft.com/office/drawing/2014/main" id="{00000000-0008-0000-0000-000039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94310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2</xdr:row>
      <xdr:rowOff>923925</xdr:rowOff>
    </xdr:from>
    <xdr:to>
      <xdr:col>8</xdr:col>
      <xdr:colOff>1019175</xdr:colOff>
      <xdr:row>2</xdr:row>
      <xdr:rowOff>1362075</xdr:rowOff>
    </xdr:to>
    <xdr:pic>
      <xdr:nvPicPr>
        <xdr:cNvPr id="11322" name="Picture 2">
          <a:extLst>
            <a:ext uri="{FF2B5EF4-FFF2-40B4-BE49-F238E27FC236}">
              <a16:creationId xmlns:a16="http://schemas.microsoft.com/office/drawing/2014/main" id="{00000000-0008-0000-0000-00003A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10800" y="191452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2</xdr:row>
      <xdr:rowOff>1600200</xdr:rowOff>
    </xdr:from>
    <xdr:to>
      <xdr:col>10</xdr:col>
      <xdr:colOff>1504950</xdr:colOff>
      <xdr:row>2</xdr:row>
      <xdr:rowOff>1962150</xdr:rowOff>
    </xdr:to>
    <xdr:pic>
      <xdr:nvPicPr>
        <xdr:cNvPr id="11323" name="Picture 5">
          <a:extLst>
            <a:ext uri="{FF2B5EF4-FFF2-40B4-BE49-F238E27FC236}">
              <a16:creationId xmlns:a16="http://schemas.microsoft.com/office/drawing/2014/main" id="{00000000-0008-0000-0000-00003B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0" y="259080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266700</xdr:colOff>
      <xdr:row>2</xdr:row>
      <xdr:rowOff>1400175</xdr:rowOff>
    </xdr:from>
    <xdr:to>
      <xdr:col>10</xdr:col>
      <xdr:colOff>419100</xdr:colOff>
      <xdr:row>2</xdr:row>
      <xdr:rowOff>1628775</xdr:rowOff>
    </xdr:to>
    <xdr:pic>
      <xdr:nvPicPr>
        <xdr:cNvPr id="11324" name="Picture 6">
          <a:extLst>
            <a:ext uri="{FF2B5EF4-FFF2-40B4-BE49-F238E27FC236}">
              <a16:creationId xmlns:a16="http://schemas.microsoft.com/office/drawing/2014/main" id="{00000000-0008-0000-0000-00003C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2390775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BEC22-4E23-4DC9-9D97-A8B859D212BF}">
  <dimension ref="A1:D17"/>
  <sheetViews>
    <sheetView workbookViewId="0">
      <selection activeCell="A4" sqref="A4:D4"/>
    </sheetView>
  </sheetViews>
  <sheetFormatPr defaultRowHeight="14.5"/>
  <cols>
    <col min="1" max="1" width="24.7265625" customWidth="1"/>
    <col min="2" max="2" width="14.7265625" customWidth="1"/>
    <col min="4" max="4" width="38" customWidth="1"/>
  </cols>
  <sheetData>
    <row r="1" spans="1:4" ht="30" customHeight="1">
      <c r="A1" s="38" t="s">
        <v>23</v>
      </c>
      <c r="B1" s="38"/>
      <c r="C1" s="38"/>
      <c r="D1" s="38"/>
    </row>
    <row r="2" spans="1:4">
      <c r="A2" s="35"/>
      <c r="B2" s="31"/>
      <c r="C2" s="31"/>
      <c r="D2" s="31"/>
    </row>
    <row r="3" spans="1:4" ht="52.5" customHeight="1">
      <c r="A3" s="39" t="str">
        <f>B6</f>
        <v>Услуги по изготовлению полиграфии в рамках фестиваля "СКИФ"</v>
      </c>
      <c r="B3" s="40"/>
      <c r="C3" s="40"/>
      <c r="D3" s="40"/>
    </row>
    <row r="4" spans="1:4">
      <c r="A4" s="41"/>
      <c r="B4" s="41"/>
      <c r="C4" s="41"/>
      <c r="D4" s="41"/>
    </row>
    <row r="5" spans="1:4">
      <c r="A5" s="34"/>
      <c r="B5" s="31"/>
      <c r="C5" s="31"/>
      <c r="D5" s="31"/>
    </row>
    <row r="6" spans="1:4" ht="44.25" customHeight="1">
      <c r="A6" s="33" t="s">
        <v>22</v>
      </c>
      <c r="B6" s="42" t="str">
        <f>расчет!B4</f>
        <v>Услуги по изготовлению полиграфии в рамках фестиваля "СКИФ"</v>
      </c>
      <c r="C6" s="43"/>
      <c r="D6" s="44"/>
    </row>
    <row r="7" spans="1:4" ht="45.65" customHeight="1">
      <c r="A7" s="33" t="s">
        <v>21</v>
      </c>
      <c r="B7" s="45" t="s">
        <v>20</v>
      </c>
      <c r="C7" s="46"/>
      <c r="D7" s="47"/>
    </row>
    <row r="8" spans="1:4" ht="29.25" customHeight="1">
      <c r="A8" s="33" t="s">
        <v>19</v>
      </c>
      <c r="B8" s="48" t="s">
        <v>18</v>
      </c>
      <c r="C8" s="49"/>
      <c r="D8" s="49"/>
    </row>
    <row r="9" spans="1:4">
      <c r="A9" s="36" t="s">
        <v>24</v>
      </c>
      <c r="B9" s="50">
        <f>расчет!H5</f>
        <v>44620</v>
      </c>
      <c r="C9" s="51"/>
      <c r="D9" s="52"/>
    </row>
    <row r="10" spans="1:4" ht="31.15" customHeight="1">
      <c r="A10" s="37" t="s">
        <v>30</v>
      </c>
      <c r="B10" s="37"/>
      <c r="C10" s="37"/>
      <c r="D10" s="37"/>
    </row>
    <row r="11" spans="1:4">
      <c r="A11" s="31"/>
      <c r="B11" s="31"/>
      <c r="C11" s="31"/>
      <c r="D11" s="31"/>
    </row>
    <row r="12" spans="1:4">
      <c r="A12" s="35" t="s">
        <v>17</v>
      </c>
      <c r="B12" s="31" t="s">
        <v>15</v>
      </c>
      <c r="C12" s="31"/>
      <c r="D12" s="31"/>
    </row>
    <row r="13" spans="1:4">
      <c r="A13" s="31"/>
      <c r="B13" s="31"/>
      <c r="C13" s="31"/>
      <c r="D13" s="31"/>
    </row>
    <row r="14" spans="1:4">
      <c r="A14" s="31"/>
      <c r="B14" s="31"/>
      <c r="C14" s="31"/>
      <c r="D14" s="31"/>
    </row>
    <row r="15" spans="1:4">
      <c r="A15" s="31"/>
      <c r="B15" s="31"/>
      <c r="C15" s="31"/>
      <c r="D15" s="31"/>
    </row>
    <row r="16" spans="1:4">
      <c r="A16" s="31"/>
      <c r="B16" s="31"/>
      <c r="C16" s="31"/>
      <c r="D16" s="31"/>
    </row>
    <row r="17" spans="1:4" ht="27.65" customHeight="1">
      <c r="A17" s="31"/>
      <c r="B17" s="32"/>
      <c r="C17" s="31"/>
      <c r="D17" s="30"/>
    </row>
  </sheetData>
  <mergeCells count="8">
    <mergeCell ref="A10:D10"/>
    <mergeCell ref="A1:D1"/>
    <mergeCell ref="A3:D3"/>
    <mergeCell ref="A4:D4"/>
    <mergeCell ref="B6:D6"/>
    <mergeCell ref="B7:D7"/>
    <mergeCell ref="B8:D8"/>
    <mergeCell ref="B9:D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2"/>
  <sheetViews>
    <sheetView tabSelected="1" topLeftCell="A4" zoomScaleNormal="100" workbookViewId="0">
      <selection activeCell="B4" sqref="B4"/>
    </sheetView>
  </sheetViews>
  <sheetFormatPr defaultColWidth="9.1796875" defaultRowHeight="13"/>
  <cols>
    <col min="1" max="1" width="4" style="4" customWidth="1"/>
    <col min="2" max="2" width="34.1796875" style="1" customWidth="1"/>
    <col min="3" max="3" width="7.26953125" style="1" customWidth="1"/>
    <col min="4" max="4" width="6.81640625" style="1" customWidth="1"/>
    <col min="5" max="5" width="15.26953125" style="1" customWidth="1"/>
    <col min="6" max="6" width="14.81640625" style="1" customWidth="1"/>
    <col min="7" max="7" width="15.7265625" style="1" customWidth="1"/>
    <col min="8" max="8" width="15.54296875" style="1" customWidth="1"/>
    <col min="9" max="9" width="15.453125" style="1" customWidth="1"/>
    <col min="10" max="10" width="14.26953125" style="1" customWidth="1"/>
    <col min="11" max="11" width="22.7265625" style="1" customWidth="1"/>
    <col min="12" max="12" width="13.81640625" style="1" customWidth="1"/>
    <col min="13" max="13" width="13.7265625" style="1" customWidth="1"/>
    <col min="14" max="14" width="15.1796875" style="1" customWidth="1"/>
    <col min="15" max="16384" width="9.1796875" style="1"/>
  </cols>
  <sheetData>
    <row r="1" spans="1:16" ht="34.9" customHeight="1">
      <c r="A1" s="55" t="s">
        <v>29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2" spans="1:16" ht="39" customHeight="1">
      <c r="A2" s="56" t="s">
        <v>0</v>
      </c>
      <c r="B2" s="57" t="s">
        <v>32</v>
      </c>
      <c r="C2" s="56" t="s">
        <v>1</v>
      </c>
      <c r="D2" s="56" t="s">
        <v>2</v>
      </c>
      <c r="E2" s="56" t="s">
        <v>3</v>
      </c>
      <c r="F2" s="56"/>
      <c r="G2" s="56"/>
      <c r="H2" s="59" t="s">
        <v>16</v>
      </c>
      <c r="I2" s="59"/>
      <c r="J2" s="59"/>
      <c r="K2" s="60" t="s">
        <v>4</v>
      </c>
      <c r="L2" s="60"/>
      <c r="M2" s="60"/>
      <c r="N2" s="60"/>
    </row>
    <row r="3" spans="1:16" ht="159" customHeight="1">
      <c r="A3" s="56"/>
      <c r="B3" s="58"/>
      <c r="C3" s="56"/>
      <c r="D3" s="56"/>
      <c r="E3" s="29" t="s">
        <v>26</v>
      </c>
      <c r="F3" s="29" t="s">
        <v>27</v>
      </c>
      <c r="G3" s="29" t="s">
        <v>28</v>
      </c>
      <c r="H3" s="3" t="s">
        <v>5</v>
      </c>
      <c r="I3" s="3" t="s">
        <v>6</v>
      </c>
      <c r="J3" s="3" t="s">
        <v>13</v>
      </c>
      <c r="K3" s="3" t="s">
        <v>7</v>
      </c>
      <c r="L3" s="3" t="s">
        <v>8</v>
      </c>
      <c r="M3" s="3" t="s">
        <v>9</v>
      </c>
      <c r="N3" s="3" t="s">
        <v>10</v>
      </c>
    </row>
    <row r="4" spans="1:16" s="23" customFormat="1" ht="69.75" customHeight="1">
      <c r="A4" s="7">
        <v>1</v>
      </c>
      <c r="B4" s="25" t="s">
        <v>33</v>
      </c>
      <c r="C4" s="27" t="s">
        <v>31</v>
      </c>
      <c r="D4" s="27">
        <v>1</v>
      </c>
      <c r="E4" s="26">
        <v>44620</v>
      </c>
      <c r="F4" s="26">
        <v>46650</v>
      </c>
      <c r="G4" s="65">
        <v>47140</v>
      </c>
      <c r="H4" s="5">
        <f t="shared" ref="H4" si="0">(E4+F4+G4)/3</f>
        <v>46136.666666666664</v>
      </c>
      <c r="I4" s="5">
        <f t="shared" ref="I4" si="1">SQRT(((E4-H4)*(E4-H4)+(F4-H4)*(F4-H4)+(G4-H4)*(G4-H4))/2)</f>
        <v>1336.1262415405715</v>
      </c>
      <c r="J4" s="5">
        <f t="shared" ref="J4" si="2">I4/H4*100</f>
        <v>2.8960181523168229</v>
      </c>
      <c r="K4" s="5">
        <f>((D4/3)*(SUM(E4:G4)))</f>
        <v>46136.666666666664</v>
      </c>
      <c r="L4" s="5">
        <f>K4/D4</f>
        <v>46136.666666666664</v>
      </c>
      <c r="M4" s="5">
        <f>ROUNDDOWN(L4,5)</f>
        <v>46136.666660000003</v>
      </c>
      <c r="N4" s="5">
        <f>M4*D4</f>
        <v>46136.666660000003</v>
      </c>
      <c r="P4" s="24"/>
    </row>
    <row r="5" spans="1:16" s="2" customFormat="1" ht="30.75" customHeight="1">
      <c r="A5" s="61" t="s">
        <v>25</v>
      </c>
      <c r="B5" s="62"/>
      <c r="C5" s="62"/>
      <c r="D5" s="62"/>
      <c r="E5" s="62"/>
      <c r="F5" s="62"/>
      <c r="G5" s="62"/>
      <c r="H5" s="9">
        <f>MIN(E4:G4)*D4</f>
        <v>44620</v>
      </c>
      <c r="I5" s="10" t="s">
        <v>11</v>
      </c>
      <c r="J5" s="10"/>
      <c r="K5" s="10"/>
      <c r="L5" s="10"/>
      <c r="M5" s="10"/>
      <c r="N5" s="11"/>
    </row>
    <row r="6" spans="1:16" ht="66" customHeight="1">
      <c r="A6" s="63" t="s">
        <v>12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</row>
    <row r="7" spans="1:16" ht="15.75" customHeight="1">
      <c r="A7" s="64" t="s">
        <v>14</v>
      </c>
      <c r="B7" s="64"/>
      <c r="C7" s="64"/>
      <c r="D7" s="12"/>
      <c r="E7" s="8"/>
      <c r="F7" s="1" t="s">
        <v>15</v>
      </c>
    </row>
    <row r="8" spans="1:16" s="18" customFormat="1" ht="15.75" customHeight="1">
      <c r="A8" s="13"/>
      <c r="B8" s="14"/>
      <c r="C8" s="13"/>
      <c r="D8" s="15"/>
      <c r="E8" s="6"/>
      <c r="F8" s="16"/>
      <c r="G8" s="17"/>
    </row>
    <row r="9" spans="1:16" s="18" customFormat="1">
      <c r="A9" s="28"/>
      <c r="B9" s="28"/>
      <c r="C9" s="13"/>
      <c r="D9" s="1"/>
      <c r="E9" s="21"/>
      <c r="F9" s="22"/>
      <c r="G9" s="17"/>
    </row>
    <row r="10" spans="1:16" s="18" customFormat="1" ht="11.25" customHeight="1">
      <c r="A10" s="19"/>
      <c r="B10" s="20"/>
      <c r="C10" s="20"/>
      <c r="D10" s="1"/>
      <c r="E10" s="21"/>
      <c r="F10" s="22"/>
      <c r="G10" s="17"/>
    </row>
    <row r="11" spans="1:16" ht="19.5" customHeight="1">
      <c r="A11" s="53"/>
      <c r="B11" s="53"/>
    </row>
    <row r="12" spans="1:16" s="18" customFormat="1" ht="15.75" customHeight="1">
      <c r="A12" s="54"/>
      <c r="B12" s="54"/>
      <c r="C12" s="54"/>
      <c r="D12" s="1"/>
      <c r="E12" s="21"/>
      <c r="F12" s="22"/>
      <c r="G12" s="17"/>
    </row>
  </sheetData>
  <sheetProtection selectLockedCells="1" selectUnlockedCells="1"/>
  <mergeCells count="13">
    <mergeCell ref="A11:B11"/>
    <mergeCell ref="A12:C12"/>
    <mergeCell ref="A1:N1"/>
    <mergeCell ref="A2:A3"/>
    <mergeCell ref="B2:B3"/>
    <mergeCell ref="C2:C3"/>
    <mergeCell ref="D2:D3"/>
    <mergeCell ref="E2:G2"/>
    <mergeCell ref="H2:J2"/>
    <mergeCell ref="K2:N2"/>
    <mergeCell ref="A5:G5"/>
    <mergeCell ref="A6:N6"/>
    <mergeCell ref="A7:C7"/>
  </mergeCells>
  <phoneticPr fontId="14" type="noConversion"/>
  <pageMargins left="0.25" right="0.25" top="0.75" bottom="0.75" header="0.3" footer="0.3"/>
  <pageSetup paperSize="9" scale="68" firstPageNumber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наменьшая цена</vt:lpstr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PrintMaster</dc:creator>
  <cp:lastModifiedBy>Альбина Молокова</cp:lastModifiedBy>
  <cp:lastPrinted>2021-03-15T12:25:48Z</cp:lastPrinted>
  <dcterms:created xsi:type="dcterms:W3CDTF">2014-01-24T04:13:02Z</dcterms:created>
  <dcterms:modified xsi:type="dcterms:W3CDTF">2023-11-29T15:46:29Z</dcterms:modified>
</cp:coreProperties>
</file>