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defaultThemeVersion="124226"/>
  <bookViews>
    <workbookView xWindow="120" yWindow="165" windowWidth="15120" windowHeight="7950"/>
  </bookViews>
  <sheets>
    <sheet name="Лист1" sheetId="2" r:id="rId1"/>
    <sheet name="Приложение 1" sheetId="1" r:id="rId2"/>
  </sheets>
  <calcPr calcId="162913"/>
</workbook>
</file>

<file path=xl/calcChain.xml><?xml version="1.0" encoding="utf-8"?>
<calcChain xmlns="http://schemas.openxmlformats.org/spreadsheetml/2006/main">
  <c r="B5" i="2" l="1"/>
  <c r="A2" i="2"/>
  <c r="K13" i="1" l="1"/>
  <c r="F9" i="1" l="1"/>
  <c r="I9" i="1"/>
  <c r="J9" i="1"/>
  <c r="K9" i="1" l="1"/>
  <c r="L9" i="1"/>
  <c r="L10" i="1" l="1"/>
  <c r="B7" i="2" l="1"/>
</calcChain>
</file>

<file path=xl/sharedStrings.xml><?xml version="1.0" encoding="utf-8"?>
<sst xmlns="http://schemas.openxmlformats.org/spreadsheetml/2006/main" count="33" uniqueCount="33">
  <si>
    <t>Определение и обоснование НМЦК методом сопоставимых рыночных цен (анализа рынка)</t>
  </si>
  <si>
    <r>
      <t xml:space="preserve">с размещением запроса о предоставлении ценовой информации в единой информационной системе в сфере закупок товаров, работ, услуг для обеспечения государственных или муниципальных нужд </t>
    </r>
    <r>
      <rPr>
        <sz val="11"/>
        <rFont val="Times New Roman"/>
        <family val="1"/>
        <charset val="204"/>
      </rPr>
      <t>(далее - ЕИС) (до ввода в эксплуатацию ЕИС на официальном сайте Российской Федерации в информационно-телекоммуникационной сети "Интернет" для размещения информации о размещении заказов на поставки товаров, выполнение работ, оказание услуг www.zakupki.gov.ru</t>
    </r>
  </si>
  <si>
    <t>№ п/п</t>
  </si>
  <si>
    <t>Наименование товара (работы, услуги)</t>
  </si>
  <si>
    <t>Номер источника ценовой информации (ИЦИ №i) и цена единицы товара, работы, услуги, представленная i-тым ИЦИ (Цi), руб.</t>
  </si>
  <si>
    <r>
      <rPr>
        <b/>
        <sz val="12"/>
        <color indexed="8"/>
        <rFont val="Times New Roman"/>
        <family val="1"/>
        <charset val="204"/>
      </rPr>
      <t>n</t>
    </r>
    <r>
      <rPr>
        <b/>
        <sz val="10"/>
        <color indexed="8"/>
        <rFont val="Times New Roman"/>
        <family val="1"/>
        <charset val="204"/>
      </rPr>
      <t xml:space="preserve"> - кол-во значений, используемых в расчете</t>
    </r>
  </si>
  <si>
    <t>Определение однородности совокупности значений выявленных цен</t>
  </si>
  <si>
    <t xml:space="preserve">                  , руб. </t>
  </si>
  <si>
    <t>&lt;ц&gt; - средн. арифм. величина цены единицы прод-ции, руб.</t>
  </si>
  <si>
    <t>Среднее квадратичное отклонение</t>
  </si>
  <si>
    <t>6=3+4+5</t>
  </si>
  <si>
    <t>8 = кол-во ответов ИЦИ</t>
  </si>
  <si>
    <t>9=           /8</t>
  </si>
  <si>
    <t>12=6*7/8</t>
  </si>
  <si>
    <t>Обоснование начальной (максимальной) цены контракта (НМЦК)</t>
  </si>
  <si>
    <t>Основные характеристики объекта закупки</t>
  </si>
  <si>
    <t>Используемый метод определения НМЦК с обоснованием:</t>
  </si>
  <si>
    <r>
      <t xml:space="preserve">Метод сопоставимых рыночных цен (анализ рынка) - НМЦКрын </t>
    </r>
    <r>
      <rPr>
        <b/>
        <sz val="12"/>
        <rFont val="Times New Roman"/>
        <family val="1"/>
        <charset val="204"/>
      </rPr>
      <t>с размещением запроса о предоставлении ценовой информации в единой информационной системе в сфере закупок товаров, работ, услуг для обеспечения государственных или муниципальных нужд</t>
    </r>
    <r>
      <rPr>
        <sz val="12"/>
        <rFont val="Times New Roman"/>
        <family val="1"/>
        <charset val="204"/>
      </rPr>
      <t xml:space="preserve"> (далее - ЕИС) (до ввода в эксплуатацию ЕИС на официальном сайте Российской Федерации в информационно-телекоммуникационной сети "Интернет" для размещения информации о размещении заказов на поставки товаров, выполнение работ, оказание услуг www.zakupki.gov.ru </t>
    </r>
    <r>
      <rPr>
        <i/>
        <sz val="12"/>
        <rFont val="Times New Roman"/>
        <family val="1"/>
        <charset val="204"/>
      </rPr>
      <t>(</t>
    </r>
    <r>
      <rPr>
        <b/>
        <i/>
        <sz val="12"/>
        <rFont val="Times New Roman"/>
        <family val="1"/>
        <charset val="204"/>
      </rPr>
      <t>п.3.7.2</t>
    </r>
    <r>
      <rPr>
        <i/>
        <sz val="12"/>
        <rFont val="Times New Roman"/>
        <family val="1"/>
        <charset val="204"/>
      </rPr>
      <t xml:space="preserve">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</si>
  <si>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r>
      <t xml:space="preserve">НМЦКрын., руб. (определение и обоснование НМЦК представлено в </t>
    </r>
    <r>
      <rPr>
        <b/>
        <sz val="12"/>
        <color indexed="8"/>
        <rFont val="Times New Roman"/>
        <family val="1"/>
        <charset val="204"/>
      </rPr>
      <t>Приложении №1</t>
    </r>
    <r>
      <rPr>
        <sz val="12"/>
        <color indexed="8"/>
        <rFont val="Times New Roman"/>
        <family val="1"/>
        <charset val="204"/>
      </rPr>
      <t>)</t>
    </r>
  </si>
  <si>
    <r>
      <t>Ответы на запрос получены от трех поставщиков</t>
    </r>
    <r>
      <rPr>
        <sz val="12"/>
        <color indexed="8"/>
        <rFont val="Times New Roman"/>
        <family val="1"/>
        <charset val="204"/>
      </rPr>
      <t>. Для определения и обоснования НМЦК в расчетах использованы три цены товара (работы, услуги).</t>
    </r>
  </si>
  <si>
    <t xml:space="preserve">Начальная (максимальная) цена контракта </t>
  </si>
  <si>
    <r>
      <t xml:space="preserve">V - коэф-нт вариации </t>
    </r>
    <r>
      <rPr>
        <i/>
        <sz val="10"/>
        <rFont val="Times New Roman"/>
        <family val="1"/>
        <charset val="204"/>
      </rPr>
      <t>(не должен превышать 33%)</t>
    </r>
  </si>
  <si>
    <t>Приложение 1</t>
  </si>
  <si>
    <t>Исполнитель: Федорова О.В., контактный тел. 89818613549</t>
  </si>
  <si>
    <t xml:space="preserve"> /__________________/ </t>
  </si>
  <si>
    <t>v - кол-во (объем) закупаемого товара (работы, услуги), ед., часов</t>
  </si>
  <si>
    <t>Заведующая Е.В. Любская</t>
  </si>
  <si>
    <t>Оказание услуг по организации и обеспечению охраны на стационарном посту с 16.12.2023 по 31.12.2023 года</t>
  </si>
  <si>
    <t>ИЦИ 1</t>
  </si>
  <si>
    <t>ИЦИ 2</t>
  </si>
  <si>
    <t>ИЦИ 3</t>
  </si>
  <si>
    <t>Дата подготовки обоснования НМЦК: 08.12.2023 г.</t>
  </si>
  <si>
    <r>
      <t xml:space="preserve">Контракт планируется заключать через электронный магазин (п. 5 ч.1  ст. 93 ФЗ № 44-ФЗ от 05.04.2013) по цене не выше наименьшей из предложенных исполнителями, а именно (Исполнитель 1) по цене </t>
    </r>
    <r>
      <rPr>
        <b/>
        <u/>
        <sz val="12"/>
        <color rgb="FF000000"/>
        <rFont val="Times New Roman"/>
        <family val="1"/>
        <charset val="204"/>
      </rPr>
      <t>98 810,88 руб.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</si>
</sst>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7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b/>
      <sz val="11"/>
      <color indexed="10"/>
      <name val="Times New Roman"/>
      <family val="1"/>
      <charset val="204"/>
    </font>
    <font>
      <sz val="1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i/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b/>
      <i/>
      <sz val="12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i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8"/>
      <name val="Arial"/>
      <family val="2"/>
    </font>
    <font>
      <b/>
      <i/>
      <sz val="8"/>
      <color theme="1"/>
      <name val="Times New Roman"/>
      <family val="1"/>
      <charset val="204"/>
    </font>
    <font>
      <b/>
      <i/>
      <sz val="9"/>
      <color theme="1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  <font>
      <b/>
      <u/>
      <sz val="12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2" fillId="0" borderId="0"/>
  </cellStyleXfs>
  <cellXfs count="56">
    <xf numFmtId="0" fontId="0" fillId="0" borderId="0" xfId="0"/>
    <xf numFmtId="0" fontId="6" fillId="0" borderId="0" xfId="0" applyFont="1" applyAlignment="1">
      <alignment vertical="center" wrapText="1"/>
    </xf>
    <xf numFmtId="4" fontId="6" fillId="0" borderId="0" xfId="0" applyNumberFormat="1" applyFont="1" applyAlignment="1">
      <alignment vertical="center" wrapText="1"/>
    </xf>
    <xf numFmtId="4" fontId="8" fillId="2" borderId="1" xfId="0" applyNumberFormat="1" applyFont="1" applyFill="1" applyBorder="1" applyAlignment="1">
      <alignment horizontal="center" vertical="center" wrapText="1"/>
    </xf>
    <xf numFmtId="0" fontId="6" fillId="0" borderId="5" xfId="0" applyFont="1" applyBorder="1" applyAlignment="1">
      <alignment vertical="center" wrapText="1"/>
    </xf>
    <xf numFmtId="4" fontId="8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top" wrapText="1"/>
    </xf>
    <xf numFmtId="4" fontId="8" fillId="2" borderId="6" xfId="0" applyNumberFormat="1" applyFont="1" applyFill="1" applyBorder="1" applyAlignment="1">
      <alignment vertical="center" wrapText="1"/>
    </xf>
    <xf numFmtId="0" fontId="11" fillId="0" borderId="0" xfId="0" applyFont="1" applyAlignment="1">
      <alignment horizontal="center" vertical="center"/>
    </xf>
    <xf numFmtId="0" fontId="4" fillId="2" borderId="5" xfId="0" applyFont="1" applyFill="1" applyBorder="1" applyAlignment="1">
      <alignment horizontal="left" vertical="center" wrapText="1"/>
    </xf>
    <xf numFmtId="0" fontId="13" fillId="2" borderId="5" xfId="0" applyFont="1" applyFill="1" applyBorder="1" applyAlignment="1">
      <alignment horizontal="left" vertical="center" wrapText="1"/>
    </xf>
    <xf numFmtId="0" fontId="18" fillId="0" borderId="0" xfId="0" applyFont="1" applyAlignment="1">
      <alignment vertical="center"/>
    </xf>
    <xf numFmtId="0" fontId="18" fillId="0" borderId="0" xfId="0" applyFont="1" applyAlignment="1">
      <alignment horizontal="left" vertical="center"/>
    </xf>
    <xf numFmtId="0" fontId="18" fillId="0" borderId="0" xfId="0" applyFont="1" applyAlignment="1">
      <alignment horizontal="center" vertical="center"/>
    </xf>
    <xf numFmtId="4" fontId="19" fillId="2" borderId="5" xfId="0" applyNumberFormat="1" applyFont="1" applyFill="1" applyBorder="1" applyAlignment="1">
      <alignment horizontal="center" vertical="center" wrapText="1"/>
    </xf>
    <xf numFmtId="0" fontId="18" fillId="0" borderId="0" xfId="0" applyFont="1" applyAlignment="1">
      <alignment horizontal="left" vertical="center"/>
    </xf>
    <xf numFmtId="0" fontId="21" fillId="2" borderId="5" xfId="0" applyFont="1" applyFill="1" applyBorder="1" applyAlignment="1">
      <alignment horizontal="center" vertical="center" wrapText="1"/>
    </xf>
    <xf numFmtId="4" fontId="21" fillId="2" borderId="5" xfId="0" applyNumberFormat="1" applyFont="1" applyFill="1" applyBorder="1" applyAlignment="1">
      <alignment horizontal="center" vertical="center" wrapText="1"/>
    </xf>
    <xf numFmtId="2" fontId="21" fillId="0" borderId="5" xfId="0" applyNumberFormat="1" applyFont="1" applyFill="1" applyBorder="1" applyAlignment="1">
      <alignment horizontal="center" vertical="center" wrapText="1"/>
    </xf>
    <xf numFmtId="10" fontId="21" fillId="0" borderId="5" xfId="0" applyNumberFormat="1" applyFont="1" applyFill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4" fontId="21" fillId="0" borderId="5" xfId="0" applyNumberFormat="1" applyFont="1" applyBorder="1" applyAlignment="1">
      <alignment horizontal="center" vertical="center"/>
    </xf>
    <xf numFmtId="1" fontId="21" fillId="0" borderId="5" xfId="0" applyNumberFormat="1" applyFont="1" applyBorder="1" applyAlignment="1">
      <alignment horizontal="center" vertical="center"/>
    </xf>
    <xf numFmtId="0" fontId="21" fillId="0" borderId="2" xfId="0" applyNumberFormat="1" applyFont="1" applyBorder="1" applyAlignment="1">
      <alignment vertical="top" wrapText="1"/>
    </xf>
    <xf numFmtId="4" fontId="8" fillId="2" borderId="5" xfId="0" applyNumberFormat="1" applyFont="1" applyFill="1" applyBorder="1" applyAlignment="1">
      <alignment horizontal="center" vertical="center" wrapText="1"/>
    </xf>
    <xf numFmtId="0" fontId="23" fillId="2" borderId="5" xfId="0" applyFont="1" applyFill="1" applyBorder="1" applyAlignment="1">
      <alignment horizontal="center" vertical="center" wrapText="1"/>
    </xf>
    <xf numFmtId="0" fontId="23" fillId="0" borderId="5" xfId="0" applyFont="1" applyFill="1" applyBorder="1" applyAlignment="1">
      <alignment horizontal="center" vertical="center" wrapText="1"/>
    </xf>
    <xf numFmtId="0" fontId="17" fillId="2" borderId="5" xfId="0" applyFont="1" applyFill="1" applyBorder="1" applyAlignment="1">
      <alignment horizontal="center" vertical="center" wrapText="1"/>
    </xf>
    <xf numFmtId="0" fontId="25" fillId="0" borderId="0" xfId="0" applyFont="1"/>
    <xf numFmtId="4" fontId="0" fillId="0" borderId="0" xfId="0" applyNumberFormat="1"/>
    <xf numFmtId="0" fontId="8" fillId="0" borderId="1" xfId="0" applyFont="1" applyFill="1" applyBorder="1" applyAlignment="1">
      <alignment horizontal="center" vertical="center" wrapText="1"/>
    </xf>
    <xf numFmtId="4" fontId="25" fillId="0" borderId="0" xfId="0" applyNumberFormat="1" applyFont="1"/>
    <xf numFmtId="14" fontId="21" fillId="0" borderId="0" xfId="0" applyNumberFormat="1" applyFont="1" applyAlignment="1">
      <alignment horizontal="center" vertical="center"/>
    </xf>
    <xf numFmtId="4" fontId="21" fillId="0" borderId="5" xfId="0" applyNumberFormat="1" applyFont="1" applyFill="1" applyBorder="1" applyAlignment="1">
      <alignment horizontal="center" vertical="center" wrapText="1"/>
    </xf>
    <xf numFmtId="0" fontId="18" fillId="0" borderId="0" xfId="0" applyFont="1" applyAlignment="1">
      <alignment horizontal="left" vertical="center"/>
    </xf>
    <xf numFmtId="0" fontId="11" fillId="0" borderId="0" xfId="0" applyFont="1" applyAlignment="1">
      <alignment horizontal="center" vertical="center" wrapText="1"/>
    </xf>
    <xf numFmtId="0" fontId="12" fillId="0" borderId="0" xfId="0" applyFont="1" applyBorder="1" applyAlignment="1">
      <alignment horizontal="center" vertical="center" wrapText="1"/>
    </xf>
    <xf numFmtId="0" fontId="4" fillId="2" borderId="0" xfId="0" applyFont="1" applyFill="1" applyBorder="1" applyAlignment="1">
      <alignment horizontal="left" vertical="center" wrapText="1"/>
    </xf>
    <xf numFmtId="0" fontId="18" fillId="0" borderId="0" xfId="0" applyFont="1" applyAlignment="1">
      <alignment vertical="center"/>
    </xf>
    <xf numFmtId="0" fontId="24" fillId="0" borderId="0" xfId="0" applyFont="1" applyAlignment="1">
      <alignment horizontal="right"/>
    </xf>
    <xf numFmtId="0" fontId="6" fillId="0" borderId="5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8" fillId="2" borderId="7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8" fillId="2" borderId="8" xfId="0" applyFont="1" applyFill="1" applyBorder="1" applyAlignment="1">
      <alignment horizontal="center" vertical="center" wrapText="1"/>
    </xf>
    <xf numFmtId="4" fontId="6" fillId="0" borderId="5" xfId="0" applyNumberFormat="1" applyFont="1" applyBorder="1" applyAlignment="1">
      <alignment horizontal="center" vertical="center" wrapText="1"/>
    </xf>
    <xf numFmtId="4" fontId="4" fillId="2" borderId="5" xfId="0" applyNumberFormat="1" applyFont="1" applyFill="1" applyBorder="1" applyAlignment="1">
      <alignment horizontal="center" vertical="center" wrapText="1"/>
    </xf>
    <xf numFmtId="0" fontId="17" fillId="0" borderId="2" xfId="0" applyFont="1" applyFill="1" applyBorder="1" applyAlignment="1">
      <alignment horizontal="left" vertical="center" wrapText="1"/>
    </xf>
    <xf numFmtId="0" fontId="17" fillId="0" borderId="4" xfId="0" applyFont="1" applyFill="1" applyBorder="1" applyAlignment="1">
      <alignment horizontal="left" vertic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142875</xdr:colOff>
      <xdr:row>6</xdr:row>
      <xdr:rowOff>447675</xdr:rowOff>
    </xdr:from>
    <xdr:to>
      <xdr:col>5</xdr:col>
      <xdr:colOff>523875</xdr:colOff>
      <xdr:row>6</xdr:row>
      <xdr:rowOff>447675</xdr:rowOff>
    </xdr:to>
    <xdr:pic>
      <xdr:nvPicPr>
        <xdr:cNvPr id="2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68182" t="17999" b="24001"/>
        <a:stretch>
          <a:fillRect/>
        </a:stretch>
      </xdr:blipFill>
      <xdr:spPr bwMode="auto">
        <a:xfrm>
          <a:off x="3905250" y="2924175"/>
          <a:ext cx="38100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28575</xdr:colOff>
      <xdr:row>6</xdr:row>
      <xdr:rowOff>514350</xdr:rowOff>
    </xdr:from>
    <xdr:to>
      <xdr:col>10</xdr:col>
      <xdr:colOff>47625</xdr:colOff>
      <xdr:row>6</xdr:row>
      <xdr:rowOff>514350</xdr:rowOff>
    </xdr:to>
    <xdr:pic>
      <xdr:nvPicPr>
        <xdr:cNvPr id="3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429375" y="2990850"/>
          <a:ext cx="838200" cy="428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66675</xdr:colOff>
      <xdr:row>6</xdr:row>
      <xdr:rowOff>771525</xdr:rowOff>
    </xdr:from>
    <xdr:to>
      <xdr:col>10</xdr:col>
      <xdr:colOff>609600</xdr:colOff>
      <xdr:row>6</xdr:row>
      <xdr:rowOff>771525</xdr:rowOff>
    </xdr:to>
    <xdr:pic>
      <xdr:nvPicPr>
        <xdr:cNvPr id="4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7343775" y="3248025"/>
          <a:ext cx="638175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257175</xdr:colOff>
      <xdr:row>7</xdr:row>
      <xdr:rowOff>161925</xdr:rowOff>
    </xdr:from>
    <xdr:to>
      <xdr:col>8</xdr:col>
      <xdr:colOff>523875</xdr:colOff>
      <xdr:row>7</xdr:row>
      <xdr:rowOff>190500</xdr:rowOff>
    </xdr:to>
    <xdr:pic>
      <xdr:nvPicPr>
        <xdr:cNvPr id="5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68182" t="17999" b="24001"/>
        <a:stretch>
          <a:fillRect/>
        </a:stretch>
      </xdr:blipFill>
      <xdr:spPr bwMode="auto">
        <a:xfrm>
          <a:off x="5924550" y="3771900"/>
          <a:ext cx="2667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95250</xdr:colOff>
      <xdr:row>6</xdr:row>
      <xdr:rowOff>371475</xdr:rowOff>
    </xdr:from>
    <xdr:to>
      <xdr:col>11</xdr:col>
      <xdr:colOff>609600</xdr:colOff>
      <xdr:row>6</xdr:row>
      <xdr:rowOff>371475</xdr:rowOff>
    </xdr:to>
    <xdr:pic>
      <xdr:nvPicPr>
        <xdr:cNvPr id="6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t="13635"/>
        <a:stretch>
          <a:fillRect/>
        </a:stretch>
      </xdr:blipFill>
      <xdr:spPr bwMode="auto">
        <a:xfrm>
          <a:off x="8124825" y="2847975"/>
          <a:ext cx="828675" cy="428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190500</xdr:colOff>
      <xdr:row>5</xdr:row>
      <xdr:rowOff>238125</xdr:rowOff>
    </xdr:from>
    <xdr:to>
      <xdr:col>11</xdr:col>
      <xdr:colOff>609600</xdr:colOff>
      <xdr:row>5</xdr:row>
      <xdr:rowOff>238125</xdr:rowOff>
    </xdr:to>
    <xdr:pic>
      <xdr:nvPicPr>
        <xdr:cNvPr id="8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t="13635" r="56836" b="28496"/>
        <a:stretch>
          <a:fillRect/>
        </a:stretch>
      </xdr:blipFill>
      <xdr:spPr bwMode="auto">
        <a:xfrm>
          <a:off x="8220075" y="1943100"/>
          <a:ext cx="457200" cy="257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304800</xdr:colOff>
      <xdr:row>9</xdr:row>
      <xdr:rowOff>9525</xdr:rowOff>
    </xdr:from>
    <xdr:to>
      <xdr:col>10</xdr:col>
      <xdr:colOff>342900</xdr:colOff>
      <xdr:row>10</xdr:row>
      <xdr:rowOff>0</xdr:rowOff>
    </xdr:to>
    <xdr:pic>
      <xdr:nvPicPr>
        <xdr:cNvPr id="9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t="13635" r="56723" b="33061"/>
        <a:stretch>
          <a:fillRect/>
        </a:stretch>
      </xdr:blipFill>
      <xdr:spPr bwMode="auto">
        <a:xfrm>
          <a:off x="6705600" y="5743575"/>
          <a:ext cx="866775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171450</xdr:colOff>
      <xdr:row>6</xdr:row>
      <xdr:rowOff>466725</xdr:rowOff>
    </xdr:from>
    <xdr:to>
      <xdr:col>5</xdr:col>
      <xdr:colOff>552450</xdr:colOff>
      <xdr:row>6</xdr:row>
      <xdr:rowOff>752475</xdr:rowOff>
    </xdr:to>
    <xdr:pic>
      <xdr:nvPicPr>
        <xdr:cNvPr id="10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68182" t="17999" b="24001"/>
        <a:stretch>
          <a:fillRect/>
        </a:stretch>
      </xdr:blipFill>
      <xdr:spPr bwMode="auto">
        <a:xfrm>
          <a:off x="3219450" y="1562100"/>
          <a:ext cx="38100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28575</xdr:colOff>
      <xdr:row>5</xdr:row>
      <xdr:rowOff>304800</xdr:rowOff>
    </xdr:from>
    <xdr:to>
      <xdr:col>11</xdr:col>
      <xdr:colOff>485775</xdr:colOff>
      <xdr:row>5</xdr:row>
      <xdr:rowOff>457200</xdr:rowOff>
    </xdr:to>
    <xdr:pic>
      <xdr:nvPicPr>
        <xdr:cNvPr id="11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t="13635" r="56836" b="28496"/>
        <a:stretch>
          <a:fillRect/>
        </a:stretch>
      </xdr:blipFill>
      <xdr:spPr bwMode="auto">
        <a:xfrm>
          <a:off x="8820150" y="2114550"/>
          <a:ext cx="4572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66675</xdr:colOff>
      <xdr:row>6</xdr:row>
      <xdr:rowOff>419100</xdr:rowOff>
    </xdr:from>
    <xdr:to>
      <xdr:col>11</xdr:col>
      <xdr:colOff>752475</xdr:colOff>
      <xdr:row>6</xdr:row>
      <xdr:rowOff>771525</xdr:rowOff>
    </xdr:to>
    <xdr:pic>
      <xdr:nvPicPr>
        <xdr:cNvPr id="12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t="13635"/>
        <a:stretch>
          <a:fillRect/>
        </a:stretch>
      </xdr:blipFill>
      <xdr:spPr bwMode="auto">
        <a:xfrm>
          <a:off x="6905625" y="1514475"/>
          <a:ext cx="685800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17"/>
  <sheetViews>
    <sheetView tabSelected="1" zoomScale="85" zoomScaleNormal="85" workbookViewId="0">
      <selection activeCell="G15" sqref="G15"/>
    </sheetView>
  </sheetViews>
  <sheetFormatPr defaultRowHeight="15" x14ac:dyDescent="0.25"/>
  <cols>
    <col min="1" max="1" width="71" customWidth="1"/>
    <col min="2" max="2" width="77" customWidth="1"/>
  </cols>
  <sheetData>
    <row r="1" spans="1:2" ht="24.75" customHeight="1" x14ac:dyDescent="0.25">
      <c r="A1" s="35" t="s">
        <v>14</v>
      </c>
      <c r="B1" s="35"/>
    </row>
    <row r="2" spans="1:2" ht="33.75" customHeight="1" x14ac:dyDescent="0.25">
      <c r="A2" s="36" t="str">
        <f>'Приложение 1'!B9</f>
        <v>Оказание услуг по организации и обеспечению охраны на стационарном посту с 16.12.2023 по 31.12.2023 года</v>
      </c>
      <c r="B2" s="36"/>
    </row>
    <row r="4" spans="1:2" ht="15.75" x14ac:dyDescent="0.25">
      <c r="A4" s="8"/>
      <c r="B4" s="8"/>
    </row>
    <row r="5" spans="1:2" ht="62.25" customHeight="1" x14ac:dyDescent="0.25">
      <c r="A5" s="9" t="s">
        <v>15</v>
      </c>
      <c r="B5" s="27" t="str">
        <f>A2</f>
        <v>Оказание услуг по организации и обеспечению охраны на стационарном посту с 16.12.2023 по 31.12.2023 года</v>
      </c>
    </row>
    <row r="6" spans="1:2" ht="285.75" customHeight="1" x14ac:dyDescent="0.25">
      <c r="A6" s="9" t="s">
        <v>16</v>
      </c>
      <c r="B6" s="10" t="s">
        <v>17</v>
      </c>
    </row>
    <row r="7" spans="1:2" ht="31.5" x14ac:dyDescent="0.25">
      <c r="A7" s="9" t="s">
        <v>18</v>
      </c>
      <c r="B7" s="53">
        <f>'Приложение 1'!L10</f>
        <v>106536.95999999999</v>
      </c>
    </row>
    <row r="8" spans="1:2" ht="63.75" customHeight="1" x14ac:dyDescent="0.25">
      <c r="A8" s="54" t="s">
        <v>32</v>
      </c>
      <c r="B8" s="55"/>
    </row>
    <row r="10" spans="1:2" ht="15.75" x14ac:dyDescent="0.25">
      <c r="A10" s="37" t="s">
        <v>31</v>
      </c>
      <c r="B10" s="37"/>
    </row>
    <row r="11" spans="1:2" ht="15.75" x14ac:dyDescent="0.25">
      <c r="A11" s="38"/>
      <c r="B11" s="38"/>
    </row>
    <row r="12" spans="1:2" ht="15.75" x14ac:dyDescent="0.25">
      <c r="A12" s="11"/>
      <c r="B12" s="11"/>
    </row>
    <row r="13" spans="1:2" ht="15.75" x14ac:dyDescent="0.25">
      <c r="A13" s="15" t="s">
        <v>26</v>
      </c>
      <c r="B13" s="12" t="s">
        <v>24</v>
      </c>
    </row>
    <row r="14" spans="1:2" ht="15.75" x14ac:dyDescent="0.25">
      <c r="A14" s="32"/>
      <c r="B14" s="11"/>
    </row>
    <row r="15" spans="1:2" ht="15.75" x14ac:dyDescent="0.25">
      <c r="B15" s="11"/>
    </row>
    <row r="16" spans="1:2" ht="15.75" x14ac:dyDescent="0.25">
      <c r="A16" s="13"/>
      <c r="B16" s="11"/>
    </row>
    <row r="17" spans="1:2" ht="15.75" x14ac:dyDescent="0.25">
      <c r="A17" s="34" t="s">
        <v>23</v>
      </c>
      <c r="B17" s="34"/>
    </row>
  </sheetData>
  <mergeCells count="6">
    <mergeCell ref="A17:B17"/>
    <mergeCell ref="A1:B1"/>
    <mergeCell ref="A2:B2"/>
    <mergeCell ref="A10:B10"/>
    <mergeCell ref="A11:B11"/>
    <mergeCell ref="A8:B8"/>
  </mergeCells>
  <pageMargins left="0.7" right="0.7" top="0.75" bottom="0.75" header="0.3" footer="0.3"/>
  <pageSetup paperSize="9" scale="82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3"/>
  <sheetViews>
    <sheetView workbookViewId="0">
      <selection activeCell="J15" sqref="J15"/>
    </sheetView>
  </sheetViews>
  <sheetFormatPr defaultRowHeight="15" x14ac:dyDescent="0.25"/>
  <cols>
    <col min="1" max="1" width="3" customWidth="1"/>
    <col min="2" max="2" width="34" customWidth="1"/>
    <col min="3" max="3" width="13" customWidth="1"/>
    <col min="4" max="5" width="12.28515625" customWidth="1"/>
    <col min="6" max="6" width="11.140625" customWidth="1"/>
    <col min="10" max="10" width="8.42578125" customWidth="1"/>
    <col min="11" max="11" width="12" bestFit="1" customWidth="1"/>
    <col min="12" max="12" width="14.42578125" customWidth="1"/>
    <col min="13" max="13" width="12.7109375" customWidth="1"/>
    <col min="14" max="14" width="10.28515625" bestFit="1" customWidth="1"/>
  </cols>
  <sheetData>
    <row r="1" spans="1:14" x14ac:dyDescent="0.25">
      <c r="K1" s="39" t="s">
        <v>22</v>
      </c>
      <c r="L1" s="39"/>
    </row>
    <row r="2" spans="1:14" x14ac:dyDescent="0.25">
      <c r="A2" s="41" t="s">
        <v>0</v>
      </c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</row>
    <row r="3" spans="1:14" ht="63" customHeight="1" x14ac:dyDescent="0.25">
      <c r="A3" s="42" t="s">
        <v>1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1"/>
    </row>
    <row r="4" spans="1:14" ht="34.5" customHeight="1" x14ac:dyDescent="0.25">
      <c r="A4" s="43" t="s">
        <v>19</v>
      </c>
      <c r="B4" s="43"/>
      <c r="C4" s="43"/>
      <c r="D4" s="43"/>
      <c r="E4" s="43"/>
      <c r="F4" s="43"/>
      <c r="G4" s="43"/>
      <c r="H4" s="43"/>
      <c r="I4" s="43"/>
      <c r="J4" s="43"/>
      <c r="K4" s="43"/>
      <c r="L4" s="43"/>
    </row>
    <row r="5" spans="1:14" x14ac:dyDescent="0.25">
      <c r="A5" s="1"/>
      <c r="B5" s="1"/>
      <c r="C5" s="1"/>
      <c r="D5" s="1"/>
      <c r="E5" s="1"/>
      <c r="F5" s="1"/>
      <c r="G5" s="1"/>
      <c r="H5" s="1"/>
      <c r="I5" s="2"/>
      <c r="J5" s="1"/>
      <c r="K5" s="1"/>
      <c r="L5" s="1"/>
    </row>
    <row r="6" spans="1:14" ht="51" customHeight="1" x14ac:dyDescent="0.25">
      <c r="A6" s="44" t="s">
        <v>2</v>
      </c>
      <c r="B6" s="46" t="s">
        <v>3</v>
      </c>
      <c r="C6" s="48" t="s">
        <v>4</v>
      </c>
      <c r="D6" s="49"/>
      <c r="E6" s="49"/>
      <c r="F6" s="50"/>
      <c r="G6" s="46" t="s">
        <v>25</v>
      </c>
      <c r="H6" s="46" t="s">
        <v>5</v>
      </c>
      <c r="I6" s="52" t="s">
        <v>6</v>
      </c>
      <c r="J6" s="52"/>
      <c r="K6" s="52"/>
      <c r="L6" s="3" t="s">
        <v>7</v>
      </c>
    </row>
    <row r="7" spans="1:14" ht="102" x14ac:dyDescent="0.25">
      <c r="A7" s="45"/>
      <c r="B7" s="47"/>
      <c r="C7" s="30" t="s">
        <v>28</v>
      </c>
      <c r="D7" s="30" t="s">
        <v>29</v>
      </c>
      <c r="E7" s="30" t="s">
        <v>30</v>
      </c>
      <c r="F7" s="4"/>
      <c r="G7" s="51"/>
      <c r="H7" s="51"/>
      <c r="I7" s="5" t="s">
        <v>8</v>
      </c>
      <c r="J7" s="6" t="s">
        <v>9</v>
      </c>
      <c r="K7" s="6" t="s">
        <v>21</v>
      </c>
      <c r="L7" s="7"/>
    </row>
    <row r="8" spans="1:14" ht="33.75" x14ac:dyDescent="0.25">
      <c r="A8" s="25">
        <v>1</v>
      </c>
      <c r="B8" s="25">
        <v>2</v>
      </c>
      <c r="C8" s="25">
        <v>3</v>
      </c>
      <c r="D8" s="25">
        <v>4</v>
      </c>
      <c r="E8" s="25">
        <v>5</v>
      </c>
      <c r="F8" s="25" t="s">
        <v>10</v>
      </c>
      <c r="G8" s="25">
        <v>7</v>
      </c>
      <c r="H8" s="25" t="s">
        <v>11</v>
      </c>
      <c r="I8" s="26" t="s">
        <v>12</v>
      </c>
      <c r="J8" s="26">
        <v>10</v>
      </c>
      <c r="K8" s="26">
        <v>11</v>
      </c>
      <c r="L8" s="25" t="s">
        <v>13</v>
      </c>
    </row>
    <row r="9" spans="1:14" ht="38.25" x14ac:dyDescent="0.25">
      <c r="A9" s="16">
        <v>1</v>
      </c>
      <c r="B9" s="23" t="s">
        <v>27</v>
      </c>
      <c r="C9" s="21">
        <v>257.32</v>
      </c>
      <c r="D9" s="21">
        <v>290</v>
      </c>
      <c r="E9" s="21">
        <v>285</v>
      </c>
      <c r="F9" s="17">
        <f>C9+D9+E9</f>
        <v>832.31999999999994</v>
      </c>
      <c r="G9" s="22">
        <v>384</v>
      </c>
      <c r="H9" s="16">
        <v>3</v>
      </c>
      <c r="I9" s="33">
        <f>AVERAGE(C9:E9)</f>
        <v>277.44</v>
      </c>
      <c r="J9" s="18">
        <f>STDEV(C9:E9)</f>
        <v>17.602863403435251</v>
      </c>
      <c r="K9" s="19">
        <f>J9/I9</f>
        <v>6.3447460364169733E-2</v>
      </c>
      <c r="L9" s="14">
        <f t="shared" ref="L9" si="0">F9/H9*G9</f>
        <v>106536.95999999999</v>
      </c>
      <c r="M9" s="31"/>
      <c r="N9" s="29"/>
    </row>
    <row r="10" spans="1:14" x14ac:dyDescent="0.25">
      <c r="A10" s="40" t="s">
        <v>20</v>
      </c>
      <c r="B10" s="40"/>
      <c r="C10" s="40"/>
      <c r="D10" s="40"/>
      <c r="E10" s="40"/>
      <c r="F10" s="40"/>
      <c r="G10" s="40"/>
      <c r="H10" s="40"/>
      <c r="I10" s="40"/>
      <c r="J10" s="20"/>
      <c r="K10" s="20"/>
      <c r="L10" s="24">
        <f>SUM(L9:L9)</f>
        <v>106536.95999999999</v>
      </c>
      <c r="M10" s="28"/>
    </row>
    <row r="13" spans="1:14" hidden="1" x14ac:dyDescent="0.25">
      <c r="K13" s="24">
        <f>E9*G9</f>
        <v>109440</v>
      </c>
      <c r="L13" s="29"/>
    </row>
  </sheetData>
  <mergeCells count="11">
    <mergeCell ref="K1:L1"/>
    <mergeCell ref="A10:I10"/>
    <mergeCell ref="A2:L2"/>
    <mergeCell ref="A3:L3"/>
    <mergeCell ref="A4:L4"/>
    <mergeCell ref="A6:A7"/>
    <mergeCell ref="B6:B7"/>
    <mergeCell ref="C6:F6"/>
    <mergeCell ref="G6:G7"/>
    <mergeCell ref="H6:H7"/>
    <mergeCell ref="I6:K6"/>
  </mergeCells>
  <printOptions horizontalCentered="1" verticalCentered="1"/>
  <pageMargins left="0" right="0" top="0.35433070866141736" bottom="0.35433070866141736" header="0" footer="0"/>
  <pageSetup paperSize="9" scale="98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Лист1</vt:lpstr>
      <vt:lpstr>Приложение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2023-12-08T12:18:29Z</dcterms:modified>
</cp:coreProperties>
</file>