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I7" i="1" s="1"/>
  <c r="J7" i="1"/>
  <c r="L7" i="1"/>
  <c r="M7" i="1"/>
  <c r="F8" i="1"/>
  <c r="I8" i="1"/>
  <c r="J8" i="1"/>
  <c r="L8" i="1"/>
  <c r="M8" i="1" s="1"/>
  <c r="F9" i="1"/>
  <c r="I9" i="1" s="1"/>
  <c r="J9" i="1"/>
  <c r="L9" i="1"/>
  <c r="M9" i="1" s="1"/>
  <c r="F10" i="1"/>
  <c r="I10" i="1" s="1"/>
  <c r="J10" i="1"/>
  <c r="L10" i="1"/>
  <c r="M10" i="1" s="1"/>
  <c r="F11" i="1"/>
  <c r="I11" i="1" s="1"/>
  <c r="J11" i="1"/>
  <c r="L11" i="1"/>
  <c r="M11" i="1" s="1"/>
  <c r="F12" i="1"/>
  <c r="I12" i="1" s="1"/>
  <c r="J12" i="1"/>
  <c r="L12" i="1"/>
  <c r="M12" i="1" s="1"/>
  <c r="F13" i="1"/>
  <c r="I13" i="1" s="1"/>
  <c r="J13" i="1"/>
  <c r="L13" i="1"/>
  <c r="M13" i="1" s="1"/>
  <c r="F14" i="1"/>
  <c r="I14" i="1" s="1"/>
  <c r="J14" i="1"/>
  <c r="L14" i="1"/>
  <c r="M14" i="1" s="1"/>
  <c r="F15" i="1"/>
  <c r="I15" i="1" s="1"/>
  <c r="J15" i="1"/>
  <c r="L15" i="1"/>
  <c r="M15" i="1" s="1"/>
  <c r="F16" i="1"/>
  <c r="I16" i="1" s="1"/>
  <c r="J16" i="1"/>
  <c r="L16" i="1"/>
  <c r="M16" i="1" s="1"/>
  <c r="F17" i="1"/>
  <c r="I17" i="1" s="1"/>
  <c r="J17" i="1"/>
  <c r="L17" i="1"/>
  <c r="M17" i="1" s="1"/>
  <c r="F18" i="1"/>
  <c r="I18" i="1" s="1"/>
  <c r="J18" i="1"/>
  <c r="L18" i="1"/>
  <c r="M18" i="1" s="1"/>
  <c r="F19" i="1"/>
  <c r="I19" i="1" s="1"/>
  <c r="J19" i="1"/>
  <c r="L19" i="1"/>
  <c r="M19" i="1" s="1"/>
  <c r="F20" i="1"/>
  <c r="I20" i="1" s="1"/>
  <c r="J20" i="1"/>
  <c r="L20" i="1"/>
  <c r="M20" i="1" s="1"/>
  <c r="F21" i="1"/>
  <c r="I21" i="1" s="1"/>
  <c r="J21" i="1"/>
  <c r="L21" i="1"/>
  <c r="M21" i="1" s="1"/>
  <c r="F22" i="1"/>
  <c r="I22" i="1" s="1"/>
  <c r="J22" i="1"/>
  <c r="L22" i="1"/>
  <c r="M22" i="1" s="1"/>
  <c r="F23" i="1"/>
  <c r="I23" i="1" s="1"/>
  <c r="J23" i="1"/>
  <c r="L23" i="1"/>
  <c r="M23" i="1" s="1"/>
  <c r="F24" i="1"/>
  <c r="I24" i="1" s="1"/>
  <c r="J24" i="1"/>
  <c r="L24" i="1"/>
  <c r="M24" i="1" s="1"/>
  <c r="F25" i="1"/>
  <c r="I25" i="1" s="1"/>
  <c r="J25" i="1"/>
  <c r="L25" i="1"/>
  <c r="M25" i="1" s="1"/>
  <c r="F26" i="1"/>
  <c r="I26" i="1" s="1"/>
  <c r="J26" i="1"/>
  <c r="L26" i="1"/>
  <c r="M26" i="1" s="1"/>
  <c r="F27" i="1"/>
  <c r="I27" i="1" s="1"/>
  <c r="J27" i="1"/>
  <c r="L27" i="1"/>
  <c r="M27" i="1" s="1"/>
  <c r="F28" i="1"/>
  <c r="I28" i="1" s="1"/>
  <c r="J28" i="1"/>
  <c r="L28" i="1"/>
  <c r="M28" i="1" s="1"/>
  <c r="F29" i="1"/>
  <c r="I29" i="1" s="1"/>
  <c r="J29" i="1"/>
  <c r="L29" i="1"/>
  <c r="M29" i="1" s="1"/>
  <c r="F30" i="1"/>
  <c r="I30" i="1"/>
  <c r="J30" i="1"/>
  <c r="L30" i="1"/>
  <c r="M30" i="1" s="1"/>
  <c r="K26" i="1" l="1"/>
  <c r="K18" i="1"/>
  <c r="K10" i="1"/>
  <c r="K8" i="1"/>
  <c r="K15" i="1"/>
  <c r="K13" i="1"/>
  <c r="K7" i="1"/>
  <c r="K29" i="1"/>
  <c r="K25" i="1"/>
  <c r="K23" i="1"/>
  <c r="K21" i="1"/>
  <c r="K19" i="1"/>
  <c r="K30" i="1"/>
  <c r="K28" i="1"/>
  <c r="K27" i="1"/>
  <c r="K24" i="1"/>
  <c r="K22" i="1"/>
  <c r="K20" i="1"/>
  <c r="K17" i="1"/>
  <c r="K16" i="1"/>
  <c r="K14" i="1"/>
  <c r="K12" i="1"/>
  <c r="K11" i="1"/>
  <c r="K9" i="1"/>
  <c r="G31" i="1"/>
  <c r="M31" i="1" l="1"/>
</calcChain>
</file>

<file path=xl/sharedStrings.xml><?xml version="1.0" encoding="utf-8"?>
<sst xmlns="http://schemas.openxmlformats.org/spreadsheetml/2006/main" count="44" uniqueCount="43">
  <si>
    <t>Метод сопоставимых рыночных цен (анализ рынка)</t>
  </si>
  <si>
    <t>Начальная (максимальная) цена Договора определена методом сопоставления рыночных цен с использованием информации о ценах на Товар полученной из коммерческих предложений.</t>
  </si>
  <si>
    <t>№ п/п</t>
  </si>
  <si>
    <t>Наименование товара (работы, услуги)</t>
  </si>
  <si>
    <t>n - кол-во значений, используемых в расчете</t>
  </si>
  <si>
    <t>Определение однородности совокупности значений выявленных цен</t>
  </si>
  <si>
    <t xml:space="preserve">НМЦД
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</si>
  <si>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</si>
  <si>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</si>
  <si>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</t>
    </r>
    <r>
      <rPr>
        <sz val="14"/>
        <rFont val="Times New Roman"/>
        <family val="1"/>
        <charset val="204"/>
      </rPr>
      <t>вариации (не должен превышать 33%)</t>
    </r>
  </si>
  <si>
    <t>&lt;ц&gt; - минимальная величина цены единицы прод-ции, руб.</t>
  </si>
  <si>
    <t>6=3+4+5</t>
  </si>
  <si>
    <t>8 = кол-во ответов ИЦИ</t>
  </si>
  <si>
    <t>9= 6/8</t>
  </si>
  <si>
    <t>13=12*7</t>
  </si>
  <si>
    <t>ИТОГО, с НДС 20%</t>
  </si>
  <si>
    <t xml:space="preserve">Quectel EM160R-GL </t>
  </si>
  <si>
    <t>Quectel EM12-G</t>
  </si>
  <si>
    <t xml:space="preserve">Quectel EP06-E </t>
  </si>
  <si>
    <t xml:space="preserve">MIKROTIK RBM33G </t>
  </si>
  <si>
    <t>CL31B105KCHSNNE</t>
  </si>
  <si>
    <t xml:space="preserve">EMK105B7104KV-F </t>
  </si>
  <si>
    <t>CL10B103KC8NNNC</t>
  </si>
  <si>
    <t>C1206X102K202T</t>
  </si>
  <si>
    <t xml:space="preserve"> STPS3L60U </t>
  </si>
  <si>
    <t>AP9576GM</t>
  </si>
  <si>
    <t xml:space="preserve">AP2321GN-HF </t>
  </si>
  <si>
    <t>SDB1350MT100</t>
  </si>
  <si>
    <t xml:space="preserve">ERJ-3EKF75R0V </t>
  </si>
  <si>
    <t xml:space="preserve">HI1812V101R-10 </t>
  </si>
  <si>
    <t>RT8209BGQW</t>
  </si>
  <si>
    <t xml:space="preserve">K9F1G08U0D-SCB0000 </t>
  </si>
  <si>
    <t>RT8009GJ5</t>
  </si>
  <si>
    <t>TPS62561DDCR</t>
  </si>
  <si>
    <t>SN74HC595PWR</t>
  </si>
  <si>
    <t>SN65LVEP11DR</t>
  </si>
  <si>
    <t xml:space="preserve">QCA8059-AL1C </t>
  </si>
  <si>
    <t>MAX3243CPWRG4</t>
  </si>
  <si>
    <t xml:space="preserve">NX3225SA-25.000000 МГЦ </t>
  </si>
  <si>
    <t>BLM18SG121TN1D</t>
  </si>
  <si>
    <t>КП №1 вх. № 01-12/31180-23-0-0 от 01.12.2023</t>
  </si>
  <si>
    <t xml:space="preserve">КП №2 вх. № 01-12/31669-23-0-0 от 04.12.2023 </t>
  </si>
  <si>
    <t>КП №3 вх. 19-24/16-23-1 от 05.12.2023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</si>
</sst>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#,##0.00\ _₽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0"/>
      <name val="Arial"/>
      <family val="2"/>
      <charset val="1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indexed="8"/>
      <name val="Calibri"/>
      <family val="2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10" fillId="0" borderId="0"/>
    <xf numFmtId="43" fontId="2" fillId="0" borderId="0" applyFont="0" applyFill="0" applyBorder="0" applyAlignment="0" applyProtection="0"/>
    <xf numFmtId="0" fontId="13" fillId="0" borderId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1" applyFont="1" applyAlignment="1">
      <alignment horizontal="center" vertical="center"/>
    </xf>
    <xf numFmtId="0" fontId="2" fillId="0" borderId="0" xfId="1"/>
    <xf numFmtId="2" fontId="4" fillId="0" borderId="0" xfId="1" applyNumberFormat="1" applyFont="1" applyBorder="1" applyAlignment="1">
      <alignment horizontal="center" vertical="center" wrapText="1"/>
    </xf>
    <xf numFmtId="0" fontId="5" fillId="0" borderId="0" xfId="1" applyFont="1"/>
    <xf numFmtId="0" fontId="3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9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2" fontId="4" fillId="0" borderId="1" xfId="1" applyNumberFormat="1" applyFont="1" applyFill="1" applyBorder="1" applyAlignment="1">
      <alignment horizontal="center" vertical="center"/>
    </xf>
    <xf numFmtId="2" fontId="4" fillId="0" borderId="1" xfId="1" applyNumberFormat="1" applyFont="1" applyFill="1" applyBorder="1" applyAlignment="1">
      <alignment horizontal="center" vertical="center" wrapText="1"/>
    </xf>
    <xf numFmtId="10" fontId="7" fillId="0" borderId="1" xfId="1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/>
    </xf>
    <xf numFmtId="3" fontId="4" fillId="0" borderId="9" xfId="1" applyNumberFormat="1" applyFont="1" applyFill="1" applyBorder="1" applyAlignment="1">
      <alignment horizontal="center" vertical="center"/>
    </xf>
    <xf numFmtId="0" fontId="11" fillId="0" borderId="1" xfId="2" applyNumberFormat="1" applyFont="1" applyFill="1" applyBorder="1" applyAlignment="1">
      <alignment vertical="center" wrapText="1"/>
    </xf>
    <xf numFmtId="3" fontId="4" fillId="0" borderId="9" xfId="1" applyNumberFormat="1" applyFont="1" applyBorder="1" applyAlignment="1">
      <alignment horizontal="center" vertical="center"/>
    </xf>
    <xf numFmtId="4" fontId="4" fillId="0" borderId="10" xfId="1" applyNumberFormat="1" applyFont="1" applyBorder="1" applyAlignment="1">
      <alignment horizontal="center" vertical="center"/>
    </xf>
    <xf numFmtId="2" fontId="7" fillId="0" borderId="9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164" fontId="4" fillId="0" borderId="9" xfId="1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Fill="1" applyAlignment="1"/>
    <xf numFmtId="0" fontId="0" fillId="0" borderId="0" xfId="0" applyFill="1" applyBorder="1" applyAlignment="1"/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right" vertical="center"/>
    </xf>
    <xf numFmtId="2" fontId="0" fillId="0" borderId="0" xfId="0" applyNumberFormat="1" applyFill="1" applyBorder="1" applyAlignment="1"/>
    <xf numFmtId="164" fontId="4" fillId="0" borderId="0" xfId="1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4" fontId="15" fillId="0" borderId="1" xfId="0" applyNumberFormat="1" applyFont="1" applyFill="1" applyBorder="1" applyAlignment="1">
      <alignment horizontal="center" vertical="center" wrapText="1"/>
    </xf>
    <xf numFmtId="0" fontId="2" fillId="0" borderId="0" xfId="1" applyFill="1"/>
    <xf numFmtId="4" fontId="5" fillId="0" borderId="0" xfId="0" applyNumberFormat="1" applyFont="1"/>
    <xf numFmtId="0" fontId="0" fillId="0" borderId="0" xfId="0" applyFill="1"/>
    <xf numFmtId="0" fontId="8" fillId="0" borderId="1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vertical="center" wrapText="1"/>
    </xf>
    <xf numFmtId="0" fontId="4" fillId="0" borderId="9" xfId="1" applyFont="1" applyBorder="1" applyAlignment="1">
      <alignment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43" fontId="12" fillId="0" borderId="9" xfId="3" applyFont="1" applyBorder="1" applyAlignment="1">
      <alignment horizontal="right" vertical="center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2" fontId="4" fillId="0" borderId="0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</cellXfs>
  <cellStyles count="6">
    <cellStyle name="Обычный" xfId="0" builtinId="0"/>
    <cellStyle name="Обычный 2 2" xfId="4"/>
    <cellStyle name="Обычный 2 3" xfId="1"/>
    <cellStyle name="Обычный 3" xfId="2"/>
    <cellStyle name="Процентный 2" xfId="5"/>
    <cellStyle name="Финансов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3</xdr:row>
      <xdr:rowOff>123825</xdr:rowOff>
    </xdr:from>
    <xdr:to>
      <xdr:col>6</xdr:col>
      <xdr:colOff>0</xdr:colOff>
      <xdr:row>3</xdr:row>
      <xdr:rowOff>495300</xdr:rowOff>
    </xdr:to>
    <xdr:pic>
      <xdr:nvPicPr>
        <xdr:cNvPr id="62" name="Рисунок 10752" descr="Описание: C:\Temp\KClipboardExport\l41eo45a.gif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82200" y="1371600"/>
          <a:ext cx="8001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4</xdr:row>
      <xdr:rowOff>19050</xdr:rowOff>
    </xdr:from>
    <xdr:to>
      <xdr:col>9</xdr:col>
      <xdr:colOff>762000</xdr:colOff>
      <xdr:row>4</xdr:row>
      <xdr:rowOff>638175</xdr:rowOff>
    </xdr:to>
    <xdr:pic>
      <xdr:nvPicPr>
        <xdr:cNvPr id="63" name="Рисунок 10753" descr="Описание: C:\Temp\KClipboardExport\sssqsznq.gif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754100" y="31718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4</xdr:row>
      <xdr:rowOff>85725</xdr:rowOff>
    </xdr:from>
    <xdr:to>
      <xdr:col>10</xdr:col>
      <xdr:colOff>762000</xdr:colOff>
      <xdr:row>4</xdr:row>
      <xdr:rowOff>609600</xdr:rowOff>
    </xdr:to>
    <xdr:pic>
      <xdr:nvPicPr>
        <xdr:cNvPr id="64" name="Рисунок 10754" descr="Описание: C:\Temp\KClipboardExport\8c4wnzhy.gif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992350" y="3238500"/>
          <a:ext cx="7334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66675</xdr:colOff>
      <xdr:row>3</xdr:row>
      <xdr:rowOff>104775</xdr:rowOff>
    </xdr:from>
    <xdr:to>
      <xdr:col>6</xdr:col>
      <xdr:colOff>0</xdr:colOff>
      <xdr:row>3</xdr:row>
      <xdr:rowOff>428625</xdr:rowOff>
    </xdr:to>
    <xdr:pic>
      <xdr:nvPicPr>
        <xdr:cNvPr id="65" name="Рисунок 10752" descr="Описание: C:\Temp\KClipboardExport\l41eo45a.gif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82200" y="1352550"/>
          <a:ext cx="8001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4</xdr:row>
      <xdr:rowOff>19050</xdr:rowOff>
    </xdr:from>
    <xdr:to>
      <xdr:col>9</xdr:col>
      <xdr:colOff>762000</xdr:colOff>
      <xdr:row>4</xdr:row>
      <xdr:rowOff>638175</xdr:rowOff>
    </xdr:to>
    <xdr:pic>
      <xdr:nvPicPr>
        <xdr:cNvPr id="66" name="Рисунок 10753" descr="Описание: C:\Temp\KClipboardExport\sssqsznq.gif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754100" y="31718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4</xdr:row>
      <xdr:rowOff>85725</xdr:rowOff>
    </xdr:from>
    <xdr:to>
      <xdr:col>10</xdr:col>
      <xdr:colOff>762000</xdr:colOff>
      <xdr:row>4</xdr:row>
      <xdr:rowOff>609600</xdr:rowOff>
    </xdr:to>
    <xdr:pic>
      <xdr:nvPicPr>
        <xdr:cNvPr id="67" name="Рисунок 10754" descr="Описание: C:\Temp\KClipboardExport\8c4wnzhy.gif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992350" y="3238500"/>
          <a:ext cx="7334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66675</xdr:colOff>
      <xdr:row>3</xdr:row>
      <xdr:rowOff>123825</xdr:rowOff>
    </xdr:from>
    <xdr:to>
      <xdr:col>6</xdr:col>
      <xdr:colOff>0</xdr:colOff>
      <xdr:row>3</xdr:row>
      <xdr:rowOff>495300</xdr:rowOff>
    </xdr:to>
    <xdr:pic>
      <xdr:nvPicPr>
        <xdr:cNvPr id="68" name="Рисунок 10752" descr="Описание: C:\Temp\KClipboardExport\l41eo45a.gif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82200" y="1371600"/>
          <a:ext cx="8001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4</xdr:row>
      <xdr:rowOff>19050</xdr:rowOff>
    </xdr:from>
    <xdr:to>
      <xdr:col>9</xdr:col>
      <xdr:colOff>762000</xdr:colOff>
      <xdr:row>4</xdr:row>
      <xdr:rowOff>638175</xdr:rowOff>
    </xdr:to>
    <xdr:pic>
      <xdr:nvPicPr>
        <xdr:cNvPr id="69" name="Рисунок 10753" descr="Описание: C:\Temp\KClipboardExport\sssqsznq.gif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754100" y="31718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4</xdr:row>
      <xdr:rowOff>85725</xdr:rowOff>
    </xdr:from>
    <xdr:to>
      <xdr:col>10</xdr:col>
      <xdr:colOff>762000</xdr:colOff>
      <xdr:row>4</xdr:row>
      <xdr:rowOff>609600</xdr:rowOff>
    </xdr:to>
    <xdr:pic>
      <xdr:nvPicPr>
        <xdr:cNvPr id="70" name="Рисунок 10754" descr="Описание: C:\Temp\KClipboardExport\8c4wnzhy.gif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992350" y="3238500"/>
          <a:ext cx="7334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66675</xdr:colOff>
      <xdr:row>3</xdr:row>
      <xdr:rowOff>104775</xdr:rowOff>
    </xdr:from>
    <xdr:to>
      <xdr:col>6</xdr:col>
      <xdr:colOff>0</xdr:colOff>
      <xdr:row>3</xdr:row>
      <xdr:rowOff>428625</xdr:rowOff>
    </xdr:to>
    <xdr:pic>
      <xdr:nvPicPr>
        <xdr:cNvPr id="71" name="Рисунок 10752" descr="Описание: C:\Temp\KClipboardExport\l41eo45a.gif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82200" y="1352550"/>
          <a:ext cx="8001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4</xdr:row>
      <xdr:rowOff>19050</xdr:rowOff>
    </xdr:from>
    <xdr:to>
      <xdr:col>9</xdr:col>
      <xdr:colOff>762000</xdr:colOff>
      <xdr:row>4</xdr:row>
      <xdr:rowOff>638175</xdr:rowOff>
    </xdr:to>
    <xdr:pic>
      <xdr:nvPicPr>
        <xdr:cNvPr id="72" name="Рисунок 10753" descr="Описание: C:\Temp\KClipboardExport\sssqsznq.gif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754100" y="31718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4</xdr:row>
      <xdr:rowOff>85725</xdr:rowOff>
    </xdr:from>
    <xdr:to>
      <xdr:col>10</xdr:col>
      <xdr:colOff>762000</xdr:colOff>
      <xdr:row>4</xdr:row>
      <xdr:rowOff>609600</xdr:rowOff>
    </xdr:to>
    <xdr:pic>
      <xdr:nvPicPr>
        <xdr:cNvPr id="73" name="Рисунок 10754" descr="Описание: C:\Temp\KClipboardExport\8c4wnzhy.gif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992350" y="3238500"/>
          <a:ext cx="7334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66675</xdr:colOff>
      <xdr:row>3</xdr:row>
      <xdr:rowOff>123825</xdr:rowOff>
    </xdr:from>
    <xdr:to>
      <xdr:col>6</xdr:col>
      <xdr:colOff>0</xdr:colOff>
      <xdr:row>3</xdr:row>
      <xdr:rowOff>495300</xdr:rowOff>
    </xdr:to>
    <xdr:pic>
      <xdr:nvPicPr>
        <xdr:cNvPr id="74" name="Рисунок 10752" descr="Описание: C:\Temp\KClipboardExport\l41eo45a.gif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82200" y="1371600"/>
          <a:ext cx="8001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4</xdr:row>
      <xdr:rowOff>19050</xdr:rowOff>
    </xdr:from>
    <xdr:to>
      <xdr:col>9</xdr:col>
      <xdr:colOff>762000</xdr:colOff>
      <xdr:row>4</xdr:row>
      <xdr:rowOff>638175</xdr:rowOff>
    </xdr:to>
    <xdr:pic>
      <xdr:nvPicPr>
        <xdr:cNvPr id="75" name="Рисунок 10753" descr="Описание: C:\Temp\KClipboardExport\sssqsznq.gif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754100" y="31718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4</xdr:row>
      <xdr:rowOff>85725</xdr:rowOff>
    </xdr:from>
    <xdr:to>
      <xdr:col>10</xdr:col>
      <xdr:colOff>762000</xdr:colOff>
      <xdr:row>4</xdr:row>
      <xdr:rowOff>609600</xdr:rowOff>
    </xdr:to>
    <xdr:pic>
      <xdr:nvPicPr>
        <xdr:cNvPr id="76" name="Рисунок 10754" descr="Описание: C:\Temp\KClipboardExport\8c4wnzhy.gif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992350" y="3238500"/>
          <a:ext cx="7334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66675</xdr:colOff>
      <xdr:row>3</xdr:row>
      <xdr:rowOff>104775</xdr:rowOff>
    </xdr:from>
    <xdr:to>
      <xdr:col>6</xdr:col>
      <xdr:colOff>0</xdr:colOff>
      <xdr:row>3</xdr:row>
      <xdr:rowOff>428625</xdr:rowOff>
    </xdr:to>
    <xdr:pic>
      <xdr:nvPicPr>
        <xdr:cNvPr id="77" name="Рисунок 10752" descr="Описание: C:\Temp\KClipboardExport\l41eo45a.gif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82200" y="1352550"/>
          <a:ext cx="8001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4</xdr:row>
      <xdr:rowOff>19050</xdr:rowOff>
    </xdr:from>
    <xdr:to>
      <xdr:col>9</xdr:col>
      <xdr:colOff>762000</xdr:colOff>
      <xdr:row>4</xdr:row>
      <xdr:rowOff>638175</xdr:rowOff>
    </xdr:to>
    <xdr:pic>
      <xdr:nvPicPr>
        <xdr:cNvPr id="78" name="Рисунок 10753" descr="Описание: C:\Temp\KClipboardExport\sssqsznq.gif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754100" y="31718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4</xdr:row>
      <xdr:rowOff>85725</xdr:rowOff>
    </xdr:from>
    <xdr:to>
      <xdr:col>10</xdr:col>
      <xdr:colOff>762000</xdr:colOff>
      <xdr:row>4</xdr:row>
      <xdr:rowOff>609600</xdr:rowOff>
    </xdr:to>
    <xdr:pic>
      <xdr:nvPicPr>
        <xdr:cNvPr id="79" name="Рисунок 10754" descr="Описание: C:\Temp\KClipboardExport\8c4wnzhy.gif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992350" y="3238500"/>
          <a:ext cx="7334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66675</xdr:colOff>
      <xdr:row>3</xdr:row>
      <xdr:rowOff>123825</xdr:rowOff>
    </xdr:from>
    <xdr:to>
      <xdr:col>6</xdr:col>
      <xdr:colOff>0</xdr:colOff>
      <xdr:row>3</xdr:row>
      <xdr:rowOff>495300</xdr:rowOff>
    </xdr:to>
    <xdr:pic>
      <xdr:nvPicPr>
        <xdr:cNvPr id="80" name="Рисунок 10752" descr="Описание: C:\Temp\KClipboardExport\l41eo45a.gif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82200" y="1371600"/>
          <a:ext cx="8001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4</xdr:row>
      <xdr:rowOff>19050</xdr:rowOff>
    </xdr:from>
    <xdr:to>
      <xdr:col>9</xdr:col>
      <xdr:colOff>762000</xdr:colOff>
      <xdr:row>4</xdr:row>
      <xdr:rowOff>638175</xdr:rowOff>
    </xdr:to>
    <xdr:pic>
      <xdr:nvPicPr>
        <xdr:cNvPr id="81" name="Рисунок 10753" descr="Описание: C:\Temp\KClipboardExport\sssqsznq.gif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754100" y="31718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4</xdr:row>
      <xdr:rowOff>85725</xdr:rowOff>
    </xdr:from>
    <xdr:to>
      <xdr:col>10</xdr:col>
      <xdr:colOff>762000</xdr:colOff>
      <xdr:row>4</xdr:row>
      <xdr:rowOff>609600</xdr:rowOff>
    </xdr:to>
    <xdr:pic>
      <xdr:nvPicPr>
        <xdr:cNvPr id="82" name="Рисунок 10754" descr="Описание: C:\Temp\KClipboardExport\8c4wnzhy.gif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992350" y="3238500"/>
          <a:ext cx="7334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66675</xdr:colOff>
      <xdr:row>3</xdr:row>
      <xdr:rowOff>104775</xdr:rowOff>
    </xdr:from>
    <xdr:to>
      <xdr:col>6</xdr:col>
      <xdr:colOff>0</xdr:colOff>
      <xdr:row>3</xdr:row>
      <xdr:rowOff>428625</xdr:rowOff>
    </xdr:to>
    <xdr:pic>
      <xdr:nvPicPr>
        <xdr:cNvPr id="83" name="Рисунок 10752" descr="Описание: C:\Temp\KClipboardExport\l41eo45a.gif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82200" y="1352550"/>
          <a:ext cx="8001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4</xdr:row>
      <xdr:rowOff>19050</xdr:rowOff>
    </xdr:from>
    <xdr:to>
      <xdr:col>9</xdr:col>
      <xdr:colOff>762000</xdr:colOff>
      <xdr:row>4</xdr:row>
      <xdr:rowOff>638175</xdr:rowOff>
    </xdr:to>
    <xdr:pic>
      <xdr:nvPicPr>
        <xdr:cNvPr id="84" name="Рисунок 10753" descr="Описание: C:\Temp\KClipboardExport\sssqsznq.gif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754100" y="31718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4</xdr:row>
      <xdr:rowOff>85725</xdr:rowOff>
    </xdr:from>
    <xdr:to>
      <xdr:col>10</xdr:col>
      <xdr:colOff>762000</xdr:colOff>
      <xdr:row>4</xdr:row>
      <xdr:rowOff>609600</xdr:rowOff>
    </xdr:to>
    <xdr:pic>
      <xdr:nvPicPr>
        <xdr:cNvPr id="85" name="Рисунок 10754" descr="Описание: C:\Temp\KClipboardExport\8c4wnzhy.gif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992350" y="3238500"/>
          <a:ext cx="7334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66675</xdr:colOff>
      <xdr:row>3</xdr:row>
      <xdr:rowOff>123825</xdr:rowOff>
    </xdr:from>
    <xdr:to>
      <xdr:col>6</xdr:col>
      <xdr:colOff>0</xdr:colOff>
      <xdr:row>3</xdr:row>
      <xdr:rowOff>495300</xdr:rowOff>
    </xdr:to>
    <xdr:pic>
      <xdr:nvPicPr>
        <xdr:cNvPr id="86" name="Рисунок 10752" descr="Описание: C:\Temp\KClipboardExport\l41eo45a.gif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82200" y="1371600"/>
          <a:ext cx="8001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4</xdr:row>
      <xdr:rowOff>19050</xdr:rowOff>
    </xdr:from>
    <xdr:to>
      <xdr:col>9</xdr:col>
      <xdr:colOff>762000</xdr:colOff>
      <xdr:row>4</xdr:row>
      <xdr:rowOff>638175</xdr:rowOff>
    </xdr:to>
    <xdr:pic>
      <xdr:nvPicPr>
        <xdr:cNvPr id="87" name="Рисунок 10753" descr="Описание: C:\Temp\KClipboardExport\sssqsznq.gif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754100" y="31718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4</xdr:row>
      <xdr:rowOff>85725</xdr:rowOff>
    </xdr:from>
    <xdr:to>
      <xdr:col>10</xdr:col>
      <xdr:colOff>762000</xdr:colOff>
      <xdr:row>4</xdr:row>
      <xdr:rowOff>609600</xdr:rowOff>
    </xdr:to>
    <xdr:pic>
      <xdr:nvPicPr>
        <xdr:cNvPr id="88" name="Рисунок 10754" descr="Описание: C:\Temp\KClipboardExport\8c4wnzhy.gif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992350" y="3238500"/>
          <a:ext cx="7334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47625</xdr:colOff>
      <xdr:row>3</xdr:row>
      <xdr:rowOff>171450</xdr:rowOff>
    </xdr:from>
    <xdr:to>
      <xdr:col>5</xdr:col>
      <xdr:colOff>1343025</xdr:colOff>
      <xdr:row>3</xdr:row>
      <xdr:rowOff>495300</xdr:rowOff>
    </xdr:to>
    <xdr:pic>
      <xdr:nvPicPr>
        <xdr:cNvPr id="89" name="Рисунок 10752" descr="Описание: C:\Temp\KClipboardExport\l41eo45a.gif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63150" y="1419225"/>
          <a:ext cx="8191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4</xdr:row>
      <xdr:rowOff>19050</xdr:rowOff>
    </xdr:from>
    <xdr:to>
      <xdr:col>9</xdr:col>
      <xdr:colOff>762000</xdr:colOff>
      <xdr:row>4</xdr:row>
      <xdr:rowOff>638175</xdr:rowOff>
    </xdr:to>
    <xdr:pic>
      <xdr:nvPicPr>
        <xdr:cNvPr id="90" name="Рисунок 10753" descr="Описание: C:\Temp\KClipboardExport\sssqsznq.gif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754100" y="31718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4</xdr:row>
      <xdr:rowOff>85725</xdr:rowOff>
    </xdr:from>
    <xdr:to>
      <xdr:col>10</xdr:col>
      <xdr:colOff>762000</xdr:colOff>
      <xdr:row>4</xdr:row>
      <xdr:rowOff>609600</xdr:rowOff>
    </xdr:to>
    <xdr:pic>
      <xdr:nvPicPr>
        <xdr:cNvPr id="91" name="Рисунок 10754" descr="Описание: C:\Temp\KClipboardExport\8c4wnzhy.gif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992350" y="3238500"/>
          <a:ext cx="7334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0"/>
  <sheetViews>
    <sheetView tabSelected="1" zoomScale="70" zoomScaleNormal="70" workbookViewId="0">
      <selection activeCell="F6" sqref="F6"/>
    </sheetView>
  </sheetViews>
  <sheetFormatPr defaultColWidth="8.85546875" defaultRowHeight="15" x14ac:dyDescent="0.25"/>
  <cols>
    <col min="2" max="2" width="88.7109375" bestFit="1" customWidth="1"/>
    <col min="3" max="5" width="20.42578125" customWidth="1"/>
    <col min="6" max="6" width="25.28515625" customWidth="1"/>
    <col min="7" max="8" width="12.28515625" customWidth="1"/>
    <col min="9" max="9" width="19.140625" customWidth="1"/>
    <col min="10" max="10" width="19" customWidth="1"/>
    <col min="11" max="12" width="16.7109375" customWidth="1"/>
    <col min="13" max="13" width="26" customWidth="1"/>
    <col min="15" max="15" width="12.28515625" customWidth="1"/>
    <col min="16" max="16" width="34.85546875" customWidth="1"/>
    <col min="17" max="17" width="11" bestFit="1" customWidth="1"/>
    <col min="20" max="20" width="13.28515625" customWidth="1"/>
    <col min="24" max="24" width="18.140625" customWidth="1"/>
    <col min="26" max="26" width="15.5703125" customWidth="1"/>
    <col min="27" max="27" width="17.7109375" customWidth="1"/>
  </cols>
  <sheetData>
    <row r="1" spans="1:53" ht="18.75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1"/>
      <c r="M1" s="2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</row>
    <row r="2" spans="1:53" ht="18.75" x14ac:dyDescent="0.3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3"/>
      <c r="M2" s="4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</row>
    <row r="3" spans="1:53" ht="18.75" x14ac:dyDescent="0.25">
      <c r="A3" s="55" t="s">
        <v>2</v>
      </c>
      <c r="B3" s="42" t="s">
        <v>3</v>
      </c>
      <c r="C3" s="56"/>
      <c r="D3" s="56"/>
      <c r="E3" s="56"/>
      <c r="F3" s="57"/>
      <c r="G3" s="58" t="s">
        <v>4</v>
      </c>
      <c r="H3" s="42" t="s">
        <v>4</v>
      </c>
      <c r="I3" s="61" t="s">
        <v>5</v>
      </c>
      <c r="J3" s="62"/>
      <c r="K3" s="62"/>
      <c r="L3" s="63"/>
      <c r="M3" s="42" t="s">
        <v>6</v>
      </c>
      <c r="N3" s="28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</row>
    <row r="4" spans="1:53" ht="150" x14ac:dyDescent="0.25">
      <c r="A4" s="55"/>
      <c r="B4" s="43"/>
      <c r="C4" s="45"/>
      <c r="D4" s="45"/>
      <c r="E4" s="45"/>
      <c r="F4" s="47"/>
      <c r="G4" s="59"/>
      <c r="H4" s="43"/>
      <c r="I4" s="49" t="s">
        <v>7</v>
      </c>
      <c r="J4" s="5" t="s">
        <v>8</v>
      </c>
      <c r="K4" s="6" t="s">
        <v>9</v>
      </c>
      <c r="L4" s="6" t="s">
        <v>10</v>
      </c>
      <c r="M4" s="43"/>
      <c r="N4" s="28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</row>
    <row r="5" spans="1:53" ht="18.75" x14ac:dyDescent="0.25">
      <c r="A5" s="55"/>
      <c r="B5" s="44"/>
      <c r="C5" s="46"/>
      <c r="D5" s="46"/>
      <c r="E5" s="46"/>
      <c r="F5" s="48"/>
      <c r="G5" s="60"/>
      <c r="H5" s="44"/>
      <c r="I5" s="50"/>
      <c r="J5" s="7"/>
      <c r="K5" s="8"/>
      <c r="L5" s="9"/>
      <c r="M5" s="44"/>
      <c r="N5" s="28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</row>
    <row r="6" spans="1:53" ht="126.75" customHeight="1" x14ac:dyDescent="0.25">
      <c r="A6" s="10">
        <v>1</v>
      </c>
      <c r="B6" s="10">
        <v>2</v>
      </c>
      <c r="C6" s="39" t="s">
        <v>40</v>
      </c>
      <c r="D6" s="39" t="s">
        <v>41</v>
      </c>
      <c r="E6" s="39" t="s">
        <v>42</v>
      </c>
      <c r="F6" s="10" t="s">
        <v>11</v>
      </c>
      <c r="G6" s="40">
        <v>7</v>
      </c>
      <c r="H6" s="10" t="s">
        <v>12</v>
      </c>
      <c r="I6" s="11" t="s">
        <v>13</v>
      </c>
      <c r="J6" s="12">
        <v>10</v>
      </c>
      <c r="K6" s="13">
        <v>11</v>
      </c>
      <c r="L6" s="13">
        <v>12</v>
      </c>
      <c r="M6" s="12" t="s">
        <v>14</v>
      </c>
      <c r="N6" s="28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ht="19.5" x14ac:dyDescent="0.25">
      <c r="A7" s="10">
        <v>1</v>
      </c>
      <c r="B7" s="20" t="s">
        <v>16</v>
      </c>
      <c r="C7" s="35">
        <v>20500</v>
      </c>
      <c r="D7" s="35">
        <v>19970</v>
      </c>
      <c r="E7" s="35">
        <v>20350</v>
      </c>
      <c r="F7" s="24">
        <f t="shared" ref="F7" si="0">C7+D7+E7</f>
        <v>60820</v>
      </c>
      <c r="G7" s="41">
        <v>4</v>
      </c>
      <c r="H7" s="25">
        <v>3</v>
      </c>
      <c r="I7" s="14">
        <f t="shared" ref="I7" si="1">ROUND(F7/H7,2)</f>
        <v>20273.330000000002</v>
      </c>
      <c r="J7" s="15">
        <f t="shared" ref="J7" si="2">_xlfn.STDEV.S(C7:E7)</f>
        <v>273.1910198621714</v>
      </c>
      <c r="K7" s="16">
        <f t="shared" ref="K7" si="3">J7/I7</f>
        <v>1.3475389581394442E-2</v>
      </c>
      <c r="L7" s="17">
        <f t="shared" ref="L7" si="4">MIN(C7:E7)</f>
        <v>19970</v>
      </c>
      <c r="M7" s="18">
        <f t="shared" ref="M7" si="5">L7*G7</f>
        <v>79880</v>
      </c>
      <c r="N7" s="28"/>
      <c r="O7" s="30"/>
      <c r="P7" s="30"/>
      <c r="Q7" s="30"/>
      <c r="R7" s="30"/>
      <c r="S7" s="31"/>
      <c r="T7" s="31"/>
      <c r="U7" s="34"/>
      <c r="V7" s="29"/>
      <c r="W7" s="29"/>
      <c r="X7" s="32"/>
      <c r="Y7" s="29"/>
      <c r="Z7" s="33"/>
      <c r="AA7" s="29"/>
      <c r="AB7" s="29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</row>
    <row r="8" spans="1:53" ht="19.5" x14ac:dyDescent="0.25">
      <c r="A8" s="10">
        <v>2</v>
      </c>
      <c r="B8" s="20" t="s">
        <v>17</v>
      </c>
      <c r="C8" s="35">
        <v>12689</v>
      </c>
      <c r="D8" s="35">
        <v>12405</v>
      </c>
      <c r="E8" s="35">
        <v>12550</v>
      </c>
      <c r="F8" s="24">
        <f t="shared" ref="F8:F30" si="6">C8+D8+E8</f>
        <v>37644</v>
      </c>
      <c r="G8" s="41">
        <v>4</v>
      </c>
      <c r="H8" s="25">
        <v>3</v>
      </c>
      <c r="I8" s="14">
        <f t="shared" ref="I8:I30" si="7">ROUND(F8/H8,2)</f>
        <v>12548</v>
      </c>
      <c r="J8" s="15">
        <f t="shared" ref="J8:J30" si="8">_xlfn.STDEV.S(C8:E8)</f>
        <v>142.01056298740596</v>
      </c>
      <c r="K8" s="16">
        <f t="shared" ref="K8:K30" si="9">J8/I8</f>
        <v>1.1317386275693812E-2</v>
      </c>
      <c r="L8" s="17">
        <f t="shared" ref="L8:L30" si="10">MIN(C8:E8)</f>
        <v>12405</v>
      </c>
      <c r="M8" s="18">
        <f t="shared" ref="M8:M30" si="11">L8*G8</f>
        <v>49620</v>
      </c>
      <c r="N8" s="28"/>
      <c r="O8" s="30"/>
      <c r="P8" s="30"/>
      <c r="Q8" s="30"/>
      <c r="R8" s="30"/>
      <c r="S8" s="31"/>
      <c r="T8" s="31"/>
      <c r="U8" s="34"/>
      <c r="V8" s="29"/>
      <c r="W8" s="29"/>
      <c r="X8" s="32"/>
      <c r="Y8" s="29"/>
      <c r="Z8" s="33"/>
      <c r="AA8" s="29"/>
      <c r="AB8" s="29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</row>
    <row r="9" spans="1:53" ht="19.5" x14ac:dyDescent="0.25">
      <c r="A9" s="10">
        <v>3</v>
      </c>
      <c r="B9" s="20" t="s">
        <v>18</v>
      </c>
      <c r="C9" s="35">
        <v>7999</v>
      </c>
      <c r="D9" s="35">
        <v>7866</v>
      </c>
      <c r="E9" s="35">
        <v>7900</v>
      </c>
      <c r="F9" s="24">
        <f t="shared" si="6"/>
        <v>23765</v>
      </c>
      <c r="G9" s="41">
        <v>4</v>
      </c>
      <c r="H9" s="25">
        <v>3</v>
      </c>
      <c r="I9" s="14">
        <f t="shared" si="7"/>
        <v>7921.67</v>
      </c>
      <c r="J9" s="15">
        <f t="shared" si="8"/>
        <v>69.096550806341511</v>
      </c>
      <c r="K9" s="16">
        <f t="shared" si="9"/>
        <v>8.722472762225833E-3</v>
      </c>
      <c r="L9" s="17">
        <f t="shared" si="10"/>
        <v>7866</v>
      </c>
      <c r="M9" s="18">
        <f t="shared" si="11"/>
        <v>31464</v>
      </c>
      <c r="N9" s="28"/>
      <c r="O9" s="30"/>
      <c r="P9" s="30"/>
      <c r="Q9" s="30"/>
      <c r="R9" s="30"/>
      <c r="S9" s="31"/>
      <c r="T9" s="31"/>
      <c r="U9" s="34"/>
      <c r="V9" s="29"/>
      <c r="W9" s="29"/>
      <c r="X9" s="32"/>
      <c r="Y9" s="29"/>
      <c r="Z9" s="33"/>
      <c r="AA9" s="29"/>
      <c r="AB9" s="29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</row>
    <row r="10" spans="1:53" ht="19.5" x14ac:dyDescent="0.25">
      <c r="A10" s="10">
        <v>4</v>
      </c>
      <c r="B10" s="20" t="s">
        <v>19</v>
      </c>
      <c r="C10" s="35">
        <v>11999</v>
      </c>
      <c r="D10" s="35">
        <v>11495</v>
      </c>
      <c r="E10" s="35">
        <v>11600</v>
      </c>
      <c r="F10" s="24">
        <f t="shared" si="6"/>
        <v>35094</v>
      </c>
      <c r="G10" s="41">
        <v>1</v>
      </c>
      <c r="H10" s="25">
        <v>3</v>
      </c>
      <c r="I10" s="14">
        <f t="shared" si="7"/>
        <v>11698</v>
      </c>
      <c r="J10" s="15">
        <f t="shared" si="8"/>
        <v>265.90787878511611</v>
      </c>
      <c r="K10" s="16">
        <f t="shared" si="9"/>
        <v>2.2731054777322287E-2</v>
      </c>
      <c r="L10" s="17">
        <f t="shared" si="10"/>
        <v>11495</v>
      </c>
      <c r="M10" s="18">
        <f t="shared" si="11"/>
        <v>11495</v>
      </c>
      <c r="N10" s="28"/>
      <c r="O10" s="30"/>
      <c r="P10" s="30"/>
      <c r="Q10" s="30"/>
      <c r="R10" s="30"/>
      <c r="S10" s="31"/>
      <c r="T10" s="31"/>
      <c r="U10" s="34"/>
      <c r="V10" s="29"/>
      <c r="W10" s="29"/>
      <c r="X10" s="32"/>
      <c r="Y10" s="29"/>
      <c r="Z10" s="33"/>
      <c r="AA10" s="29"/>
      <c r="AB10" s="29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</row>
    <row r="11" spans="1:53" ht="19.5" x14ac:dyDescent="0.25">
      <c r="A11" s="10">
        <v>5</v>
      </c>
      <c r="B11" s="20" t="s">
        <v>20</v>
      </c>
      <c r="C11" s="35">
        <v>43</v>
      </c>
      <c r="D11" s="35">
        <v>39</v>
      </c>
      <c r="E11" s="35">
        <v>42</v>
      </c>
      <c r="F11" s="24">
        <f t="shared" si="6"/>
        <v>124</v>
      </c>
      <c r="G11" s="41">
        <v>50</v>
      </c>
      <c r="H11" s="25">
        <v>3</v>
      </c>
      <c r="I11" s="14">
        <f t="shared" si="7"/>
        <v>41.33</v>
      </c>
      <c r="J11" s="15">
        <f t="shared" si="8"/>
        <v>2.0816659994661326</v>
      </c>
      <c r="K11" s="16">
        <f t="shared" si="9"/>
        <v>5.0366948934578583E-2</v>
      </c>
      <c r="L11" s="17">
        <f t="shared" si="10"/>
        <v>39</v>
      </c>
      <c r="M11" s="18">
        <f t="shared" si="11"/>
        <v>1950</v>
      </c>
      <c r="N11" s="28"/>
      <c r="O11" s="30"/>
      <c r="P11" s="30"/>
      <c r="Q11" s="30"/>
      <c r="R11" s="30"/>
      <c r="S11" s="31"/>
      <c r="T11" s="31"/>
      <c r="U11" s="34"/>
      <c r="V11" s="29"/>
      <c r="W11" s="29"/>
      <c r="X11" s="32"/>
      <c r="Y11" s="29"/>
      <c r="Z11" s="33"/>
      <c r="AA11" s="29"/>
      <c r="AB11" s="29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</row>
    <row r="12" spans="1:53" ht="19.5" x14ac:dyDescent="0.25">
      <c r="A12" s="10">
        <v>6</v>
      </c>
      <c r="B12" s="20" t="s">
        <v>21</v>
      </c>
      <c r="C12" s="35">
        <v>7</v>
      </c>
      <c r="D12" s="35">
        <v>5</v>
      </c>
      <c r="E12" s="35">
        <v>6</v>
      </c>
      <c r="F12" s="24">
        <f t="shared" si="6"/>
        <v>18</v>
      </c>
      <c r="G12" s="41">
        <v>50</v>
      </c>
      <c r="H12" s="25">
        <v>3</v>
      </c>
      <c r="I12" s="14">
        <f t="shared" si="7"/>
        <v>6</v>
      </c>
      <c r="J12" s="15">
        <f t="shared" si="8"/>
        <v>1</v>
      </c>
      <c r="K12" s="16">
        <f t="shared" si="9"/>
        <v>0.16666666666666666</v>
      </c>
      <c r="L12" s="17">
        <f t="shared" si="10"/>
        <v>5</v>
      </c>
      <c r="M12" s="18">
        <f t="shared" si="11"/>
        <v>250</v>
      </c>
      <c r="N12" s="28"/>
      <c r="O12" s="30"/>
      <c r="P12" s="30"/>
      <c r="Q12" s="30"/>
      <c r="R12" s="30"/>
      <c r="S12" s="31"/>
      <c r="T12" s="31"/>
      <c r="U12" s="34"/>
      <c r="V12" s="29"/>
      <c r="W12" s="29"/>
      <c r="X12" s="32"/>
      <c r="Y12" s="29"/>
      <c r="Z12" s="33"/>
      <c r="AA12" s="29"/>
      <c r="AB12" s="29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</row>
    <row r="13" spans="1:53" ht="19.5" x14ac:dyDescent="0.25">
      <c r="A13" s="10">
        <v>7</v>
      </c>
      <c r="B13" s="20" t="s">
        <v>22</v>
      </c>
      <c r="C13" s="35">
        <v>11</v>
      </c>
      <c r="D13" s="35">
        <v>9</v>
      </c>
      <c r="E13" s="35">
        <v>10</v>
      </c>
      <c r="F13" s="24">
        <f t="shared" si="6"/>
        <v>30</v>
      </c>
      <c r="G13" s="41">
        <v>50</v>
      </c>
      <c r="H13" s="25">
        <v>3</v>
      </c>
      <c r="I13" s="14">
        <f t="shared" si="7"/>
        <v>10</v>
      </c>
      <c r="J13" s="15">
        <f t="shared" si="8"/>
        <v>1</v>
      </c>
      <c r="K13" s="16">
        <f t="shared" si="9"/>
        <v>0.1</v>
      </c>
      <c r="L13" s="17">
        <f t="shared" si="10"/>
        <v>9</v>
      </c>
      <c r="M13" s="18">
        <f t="shared" si="11"/>
        <v>450</v>
      </c>
      <c r="N13" s="28"/>
      <c r="O13" s="30"/>
      <c r="P13" s="30"/>
      <c r="Q13" s="30"/>
      <c r="R13" s="30"/>
      <c r="S13" s="31"/>
      <c r="T13" s="31"/>
      <c r="U13" s="34"/>
      <c r="V13" s="29"/>
      <c r="W13" s="29"/>
      <c r="X13" s="32"/>
      <c r="Y13" s="29"/>
      <c r="Z13" s="33"/>
      <c r="AA13" s="29"/>
      <c r="AB13" s="29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</row>
    <row r="14" spans="1:53" ht="19.5" x14ac:dyDescent="0.25">
      <c r="A14" s="10">
        <v>8</v>
      </c>
      <c r="B14" s="20" t="s">
        <v>23</v>
      </c>
      <c r="C14" s="35">
        <v>9</v>
      </c>
      <c r="D14" s="35">
        <v>7</v>
      </c>
      <c r="E14" s="35">
        <v>8</v>
      </c>
      <c r="F14" s="24">
        <f t="shared" si="6"/>
        <v>24</v>
      </c>
      <c r="G14" s="41">
        <v>50</v>
      </c>
      <c r="H14" s="25">
        <v>3</v>
      </c>
      <c r="I14" s="14">
        <f t="shared" si="7"/>
        <v>8</v>
      </c>
      <c r="J14" s="15">
        <f t="shared" si="8"/>
        <v>1</v>
      </c>
      <c r="K14" s="16">
        <f t="shared" si="9"/>
        <v>0.125</v>
      </c>
      <c r="L14" s="17">
        <f t="shared" si="10"/>
        <v>7</v>
      </c>
      <c r="M14" s="18">
        <f t="shared" si="11"/>
        <v>350</v>
      </c>
      <c r="N14" s="28"/>
      <c r="O14" s="30"/>
      <c r="P14" s="30"/>
      <c r="Q14" s="30"/>
      <c r="R14" s="30"/>
      <c r="S14" s="31"/>
      <c r="T14" s="31"/>
      <c r="U14" s="34"/>
      <c r="V14" s="29"/>
      <c r="W14" s="29"/>
      <c r="X14" s="32"/>
      <c r="Y14" s="29"/>
      <c r="Z14" s="33"/>
      <c r="AA14" s="29"/>
      <c r="AB14" s="29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</row>
    <row r="15" spans="1:53" ht="19.5" x14ac:dyDescent="0.25">
      <c r="A15" s="10">
        <v>9</v>
      </c>
      <c r="B15" s="20" t="s">
        <v>24</v>
      </c>
      <c r="C15" s="35">
        <v>14</v>
      </c>
      <c r="D15" s="35">
        <v>12</v>
      </c>
      <c r="E15" s="35">
        <v>13</v>
      </c>
      <c r="F15" s="24">
        <f t="shared" si="6"/>
        <v>39</v>
      </c>
      <c r="G15" s="41">
        <v>50</v>
      </c>
      <c r="H15" s="25">
        <v>3</v>
      </c>
      <c r="I15" s="14">
        <f t="shared" si="7"/>
        <v>13</v>
      </c>
      <c r="J15" s="15">
        <f t="shared" si="8"/>
        <v>1</v>
      </c>
      <c r="K15" s="16">
        <f t="shared" si="9"/>
        <v>7.6923076923076927E-2</v>
      </c>
      <c r="L15" s="17">
        <f t="shared" si="10"/>
        <v>12</v>
      </c>
      <c r="M15" s="18">
        <f t="shared" si="11"/>
        <v>600</v>
      </c>
      <c r="N15" s="28"/>
      <c r="O15" s="30"/>
      <c r="P15" s="30"/>
      <c r="Q15" s="30"/>
      <c r="R15" s="30"/>
      <c r="S15" s="31"/>
      <c r="T15" s="31"/>
      <c r="U15" s="34"/>
      <c r="V15" s="29"/>
      <c r="W15" s="29"/>
      <c r="X15" s="32"/>
      <c r="Y15" s="29"/>
      <c r="Z15" s="33"/>
      <c r="AA15" s="29"/>
      <c r="AB15" s="29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</row>
    <row r="16" spans="1:53" ht="19.5" x14ac:dyDescent="0.25">
      <c r="A16" s="10">
        <v>10</v>
      </c>
      <c r="B16" s="20" t="s">
        <v>25</v>
      </c>
      <c r="C16" s="35">
        <v>65</v>
      </c>
      <c r="D16" s="35">
        <v>61</v>
      </c>
      <c r="E16" s="35">
        <v>63</v>
      </c>
      <c r="F16" s="24">
        <f t="shared" si="6"/>
        <v>189</v>
      </c>
      <c r="G16" s="41">
        <v>40</v>
      </c>
      <c r="H16" s="25">
        <v>3</v>
      </c>
      <c r="I16" s="14">
        <f t="shared" si="7"/>
        <v>63</v>
      </c>
      <c r="J16" s="15">
        <f t="shared" si="8"/>
        <v>2</v>
      </c>
      <c r="K16" s="16">
        <f t="shared" si="9"/>
        <v>3.1746031746031744E-2</v>
      </c>
      <c r="L16" s="17">
        <f t="shared" si="10"/>
        <v>61</v>
      </c>
      <c r="M16" s="18">
        <f t="shared" si="11"/>
        <v>2440</v>
      </c>
      <c r="N16" s="28"/>
      <c r="O16" s="30"/>
      <c r="P16" s="30"/>
      <c r="Q16" s="30"/>
      <c r="R16" s="30"/>
      <c r="S16" s="31"/>
      <c r="T16" s="31"/>
      <c r="U16" s="34"/>
      <c r="V16" s="29"/>
      <c r="W16" s="29"/>
      <c r="X16" s="32"/>
      <c r="Y16" s="29"/>
      <c r="Z16" s="33"/>
      <c r="AA16" s="29"/>
      <c r="AB16" s="29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</row>
    <row r="17" spans="1:53" ht="19.5" x14ac:dyDescent="0.25">
      <c r="A17" s="10">
        <v>11</v>
      </c>
      <c r="B17" s="20" t="s">
        <v>26</v>
      </c>
      <c r="C17" s="35">
        <v>62</v>
      </c>
      <c r="D17" s="35">
        <v>59</v>
      </c>
      <c r="E17" s="35">
        <v>60</v>
      </c>
      <c r="F17" s="24">
        <f t="shared" si="6"/>
        <v>181</v>
      </c>
      <c r="G17" s="41">
        <v>20</v>
      </c>
      <c r="H17" s="25">
        <v>3</v>
      </c>
      <c r="I17" s="14">
        <f t="shared" si="7"/>
        <v>60.33</v>
      </c>
      <c r="J17" s="15">
        <f t="shared" si="8"/>
        <v>1.5275252316519465</v>
      </c>
      <c r="K17" s="16">
        <f t="shared" si="9"/>
        <v>2.5319496629404054E-2</v>
      </c>
      <c r="L17" s="17">
        <f t="shared" si="10"/>
        <v>59</v>
      </c>
      <c r="M17" s="18">
        <f t="shared" si="11"/>
        <v>1180</v>
      </c>
      <c r="N17" s="28"/>
      <c r="O17" s="30"/>
      <c r="P17" s="30"/>
      <c r="Q17" s="30"/>
      <c r="R17" s="30"/>
      <c r="S17" s="31"/>
      <c r="T17" s="31"/>
      <c r="U17" s="34"/>
      <c r="V17" s="29"/>
      <c r="W17" s="29"/>
      <c r="X17" s="32"/>
      <c r="Y17" s="29"/>
      <c r="Z17" s="33"/>
      <c r="AA17" s="29"/>
      <c r="AB17" s="29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</row>
    <row r="18" spans="1:53" ht="19.5" x14ac:dyDescent="0.25">
      <c r="A18" s="10">
        <v>12</v>
      </c>
      <c r="B18" s="20" t="s">
        <v>27</v>
      </c>
      <c r="C18" s="35">
        <v>89</v>
      </c>
      <c r="D18" s="35">
        <v>85</v>
      </c>
      <c r="E18" s="35">
        <v>87</v>
      </c>
      <c r="F18" s="24">
        <f t="shared" si="6"/>
        <v>261</v>
      </c>
      <c r="G18" s="41">
        <v>40</v>
      </c>
      <c r="H18" s="25">
        <v>3</v>
      </c>
      <c r="I18" s="14">
        <f t="shared" si="7"/>
        <v>87</v>
      </c>
      <c r="J18" s="15">
        <f t="shared" si="8"/>
        <v>2</v>
      </c>
      <c r="K18" s="16">
        <f t="shared" si="9"/>
        <v>2.2988505747126436E-2</v>
      </c>
      <c r="L18" s="17">
        <f t="shared" si="10"/>
        <v>85</v>
      </c>
      <c r="M18" s="18">
        <f t="shared" si="11"/>
        <v>3400</v>
      </c>
      <c r="N18" s="28"/>
      <c r="O18" s="30"/>
      <c r="P18" s="30"/>
      <c r="Q18" s="30"/>
      <c r="R18" s="30"/>
      <c r="S18" s="31"/>
      <c r="T18" s="31"/>
      <c r="U18" s="34"/>
      <c r="V18" s="29"/>
      <c r="W18" s="29"/>
      <c r="X18" s="32"/>
      <c r="Y18" s="29"/>
      <c r="Z18" s="33"/>
      <c r="AA18" s="29"/>
      <c r="AB18" s="29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</row>
    <row r="19" spans="1:53" ht="19.5" x14ac:dyDescent="0.25">
      <c r="A19" s="10">
        <v>13</v>
      </c>
      <c r="B19" s="20" t="s">
        <v>28</v>
      </c>
      <c r="C19" s="35">
        <v>5</v>
      </c>
      <c r="D19" s="35">
        <v>3</v>
      </c>
      <c r="E19" s="35">
        <v>4</v>
      </c>
      <c r="F19" s="24">
        <f t="shared" si="6"/>
        <v>12</v>
      </c>
      <c r="G19" s="41">
        <v>40</v>
      </c>
      <c r="H19" s="25">
        <v>3</v>
      </c>
      <c r="I19" s="14">
        <f t="shared" si="7"/>
        <v>4</v>
      </c>
      <c r="J19" s="15">
        <f t="shared" si="8"/>
        <v>1</v>
      </c>
      <c r="K19" s="16">
        <f t="shared" si="9"/>
        <v>0.25</v>
      </c>
      <c r="L19" s="17">
        <f t="shared" si="10"/>
        <v>3</v>
      </c>
      <c r="M19" s="18">
        <f t="shared" si="11"/>
        <v>120</v>
      </c>
      <c r="N19" s="28"/>
      <c r="O19" s="30"/>
      <c r="P19" s="30"/>
      <c r="Q19" s="30"/>
      <c r="R19" s="30"/>
      <c r="S19" s="31"/>
      <c r="T19" s="31"/>
      <c r="U19" s="34"/>
      <c r="V19" s="29"/>
      <c r="W19" s="29"/>
      <c r="X19" s="32"/>
      <c r="Y19" s="29"/>
      <c r="Z19" s="33"/>
      <c r="AA19" s="29"/>
      <c r="AB19" s="29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</row>
    <row r="20" spans="1:53" ht="19.5" x14ac:dyDescent="0.25">
      <c r="A20" s="10">
        <v>14</v>
      </c>
      <c r="B20" s="20" t="s">
        <v>29</v>
      </c>
      <c r="C20" s="35">
        <v>59</v>
      </c>
      <c r="D20" s="35">
        <v>55</v>
      </c>
      <c r="E20" s="35">
        <v>57</v>
      </c>
      <c r="F20" s="24">
        <f t="shared" si="6"/>
        <v>171</v>
      </c>
      <c r="G20" s="41">
        <v>40</v>
      </c>
      <c r="H20" s="25">
        <v>3</v>
      </c>
      <c r="I20" s="14">
        <f t="shared" si="7"/>
        <v>57</v>
      </c>
      <c r="J20" s="15">
        <f t="shared" si="8"/>
        <v>2</v>
      </c>
      <c r="K20" s="16">
        <f t="shared" si="9"/>
        <v>3.5087719298245612E-2</v>
      </c>
      <c r="L20" s="17">
        <f t="shared" si="10"/>
        <v>55</v>
      </c>
      <c r="M20" s="18">
        <f t="shared" si="11"/>
        <v>2200</v>
      </c>
      <c r="N20" s="28"/>
      <c r="O20" s="30"/>
      <c r="P20" s="30"/>
      <c r="Q20" s="30"/>
      <c r="R20" s="30"/>
      <c r="S20" s="31"/>
      <c r="T20" s="31"/>
      <c r="U20" s="34"/>
      <c r="V20" s="29"/>
      <c r="W20" s="29"/>
      <c r="X20" s="32"/>
      <c r="Y20" s="29"/>
      <c r="Z20" s="33"/>
      <c r="AA20" s="29"/>
      <c r="AB20" s="29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</row>
    <row r="21" spans="1:53" ht="19.5" x14ac:dyDescent="0.25">
      <c r="A21" s="10">
        <v>15</v>
      </c>
      <c r="B21" s="20" t="s">
        <v>30</v>
      </c>
      <c r="C21" s="35">
        <v>71</v>
      </c>
      <c r="D21" s="35">
        <v>67</v>
      </c>
      <c r="E21" s="35">
        <v>69</v>
      </c>
      <c r="F21" s="24">
        <f t="shared" si="6"/>
        <v>207</v>
      </c>
      <c r="G21" s="41">
        <v>40</v>
      </c>
      <c r="H21" s="25">
        <v>3</v>
      </c>
      <c r="I21" s="14">
        <f t="shared" si="7"/>
        <v>69</v>
      </c>
      <c r="J21" s="15">
        <f t="shared" si="8"/>
        <v>2</v>
      </c>
      <c r="K21" s="16">
        <f t="shared" si="9"/>
        <v>2.8985507246376812E-2</v>
      </c>
      <c r="L21" s="17">
        <f t="shared" si="10"/>
        <v>67</v>
      </c>
      <c r="M21" s="18">
        <f t="shared" si="11"/>
        <v>2680</v>
      </c>
      <c r="N21" s="28"/>
      <c r="O21" s="30"/>
      <c r="P21" s="30"/>
      <c r="Q21" s="30"/>
      <c r="R21" s="30"/>
      <c r="S21" s="31"/>
      <c r="T21" s="31"/>
      <c r="U21" s="34"/>
      <c r="V21" s="29"/>
      <c r="W21" s="29"/>
      <c r="X21" s="32"/>
      <c r="Y21" s="29"/>
      <c r="Z21" s="33"/>
      <c r="AA21" s="29"/>
      <c r="AB21" s="29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</row>
    <row r="22" spans="1:53" ht="19.5" x14ac:dyDescent="0.25">
      <c r="A22" s="10">
        <v>16</v>
      </c>
      <c r="B22" s="20" t="s">
        <v>31</v>
      </c>
      <c r="C22" s="35">
        <v>290</v>
      </c>
      <c r="D22" s="35">
        <v>273</v>
      </c>
      <c r="E22" s="35">
        <v>280</v>
      </c>
      <c r="F22" s="24">
        <f t="shared" si="6"/>
        <v>843</v>
      </c>
      <c r="G22" s="41">
        <v>20</v>
      </c>
      <c r="H22" s="25">
        <v>3</v>
      </c>
      <c r="I22" s="14">
        <f t="shared" si="7"/>
        <v>281</v>
      </c>
      <c r="J22" s="15">
        <f t="shared" si="8"/>
        <v>8.5440037453175304</v>
      </c>
      <c r="K22" s="16">
        <f t="shared" si="9"/>
        <v>3.0405707278710073E-2</v>
      </c>
      <c r="L22" s="17">
        <f t="shared" si="10"/>
        <v>273</v>
      </c>
      <c r="M22" s="18">
        <f t="shared" si="11"/>
        <v>5460</v>
      </c>
      <c r="N22" s="28"/>
      <c r="O22" s="30"/>
      <c r="P22" s="30"/>
      <c r="Q22" s="30"/>
      <c r="R22" s="30"/>
      <c r="S22" s="31"/>
      <c r="T22" s="31"/>
      <c r="U22" s="34"/>
      <c r="V22" s="29"/>
      <c r="W22" s="29"/>
      <c r="X22" s="32"/>
      <c r="Y22" s="29"/>
      <c r="Z22" s="33"/>
      <c r="AA22" s="29"/>
      <c r="AB22" s="29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</row>
    <row r="23" spans="1:53" ht="19.5" x14ac:dyDescent="0.25">
      <c r="A23" s="10">
        <v>17</v>
      </c>
      <c r="B23" s="20" t="s">
        <v>32</v>
      </c>
      <c r="C23" s="35">
        <v>110</v>
      </c>
      <c r="D23" s="35">
        <v>97</v>
      </c>
      <c r="E23" s="35">
        <v>100</v>
      </c>
      <c r="F23" s="24">
        <f t="shared" si="6"/>
        <v>307</v>
      </c>
      <c r="G23" s="41">
        <v>50</v>
      </c>
      <c r="H23" s="25">
        <v>3</v>
      </c>
      <c r="I23" s="14">
        <f t="shared" si="7"/>
        <v>102.33</v>
      </c>
      <c r="J23" s="15">
        <f t="shared" si="8"/>
        <v>6.8068592855540455</v>
      </c>
      <c r="K23" s="16">
        <f t="shared" si="9"/>
        <v>6.6518706982840278E-2</v>
      </c>
      <c r="L23" s="17">
        <f t="shared" si="10"/>
        <v>97</v>
      </c>
      <c r="M23" s="18">
        <f t="shared" si="11"/>
        <v>4850</v>
      </c>
      <c r="N23" s="28"/>
      <c r="O23" s="30"/>
      <c r="P23" s="30"/>
      <c r="Q23" s="30"/>
      <c r="R23" s="30"/>
      <c r="S23" s="31"/>
      <c r="T23" s="31"/>
      <c r="U23" s="34"/>
      <c r="V23" s="29"/>
      <c r="W23" s="29"/>
      <c r="X23" s="32"/>
      <c r="Y23" s="29"/>
      <c r="Z23" s="33"/>
      <c r="AA23" s="29"/>
      <c r="AB23" s="29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</row>
    <row r="24" spans="1:53" ht="19.5" x14ac:dyDescent="0.25">
      <c r="A24" s="10">
        <v>18</v>
      </c>
      <c r="B24" s="20" t="s">
        <v>33</v>
      </c>
      <c r="C24" s="35">
        <v>53</v>
      </c>
      <c r="D24" s="35">
        <v>49</v>
      </c>
      <c r="E24" s="35">
        <v>51</v>
      </c>
      <c r="F24" s="24">
        <f t="shared" si="6"/>
        <v>153</v>
      </c>
      <c r="G24" s="41">
        <v>50</v>
      </c>
      <c r="H24" s="25">
        <v>3</v>
      </c>
      <c r="I24" s="14">
        <f t="shared" si="7"/>
        <v>51</v>
      </c>
      <c r="J24" s="15">
        <f t="shared" si="8"/>
        <v>2</v>
      </c>
      <c r="K24" s="16">
        <f t="shared" si="9"/>
        <v>3.9215686274509803E-2</v>
      </c>
      <c r="L24" s="17">
        <f t="shared" si="10"/>
        <v>49</v>
      </c>
      <c r="M24" s="18">
        <f t="shared" si="11"/>
        <v>2450</v>
      </c>
      <c r="N24" s="28"/>
      <c r="O24" s="30"/>
      <c r="P24" s="30"/>
      <c r="Q24" s="30"/>
      <c r="R24" s="30"/>
      <c r="S24" s="31"/>
      <c r="T24" s="31"/>
      <c r="U24" s="34"/>
      <c r="V24" s="29"/>
      <c r="W24" s="29"/>
      <c r="X24" s="32"/>
      <c r="Y24" s="29"/>
      <c r="Z24" s="33"/>
      <c r="AA24" s="29"/>
      <c r="AB24" s="29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</row>
    <row r="25" spans="1:53" ht="19.5" x14ac:dyDescent="0.25">
      <c r="A25" s="10">
        <v>19</v>
      </c>
      <c r="B25" s="20" t="s">
        <v>34</v>
      </c>
      <c r="C25" s="35">
        <v>41</v>
      </c>
      <c r="D25" s="35">
        <v>37</v>
      </c>
      <c r="E25" s="35">
        <v>39</v>
      </c>
      <c r="F25" s="24">
        <f t="shared" si="6"/>
        <v>117</v>
      </c>
      <c r="G25" s="41">
        <v>50</v>
      </c>
      <c r="H25" s="25">
        <v>3</v>
      </c>
      <c r="I25" s="14">
        <f t="shared" si="7"/>
        <v>39</v>
      </c>
      <c r="J25" s="15">
        <f t="shared" si="8"/>
        <v>2</v>
      </c>
      <c r="K25" s="16">
        <f t="shared" si="9"/>
        <v>5.128205128205128E-2</v>
      </c>
      <c r="L25" s="17">
        <f t="shared" si="10"/>
        <v>37</v>
      </c>
      <c r="M25" s="18">
        <f t="shared" si="11"/>
        <v>1850</v>
      </c>
      <c r="N25" s="28"/>
      <c r="O25" s="30"/>
      <c r="P25" s="30"/>
      <c r="Q25" s="30"/>
      <c r="R25" s="30"/>
      <c r="S25" s="31"/>
      <c r="T25" s="31"/>
      <c r="U25" s="34"/>
      <c r="V25" s="29"/>
      <c r="W25" s="29"/>
      <c r="X25" s="32"/>
      <c r="Y25" s="29"/>
      <c r="Z25" s="33"/>
      <c r="AA25" s="29"/>
      <c r="AB25" s="29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</row>
    <row r="26" spans="1:53" ht="19.5" x14ac:dyDescent="0.25">
      <c r="A26" s="10">
        <v>20</v>
      </c>
      <c r="B26" s="20" t="s">
        <v>35</v>
      </c>
      <c r="C26" s="35">
        <v>1729</v>
      </c>
      <c r="D26" s="35">
        <v>1682</v>
      </c>
      <c r="E26" s="35">
        <v>1695</v>
      </c>
      <c r="F26" s="24">
        <f t="shared" si="6"/>
        <v>5106</v>
      </c>
      <c r="G26" s="41">
        <v>20</v>
      </c>
      <c r="H26" s="25">
        <v>3</v>
      </c>
      <c r="I26" s="14">
        <f t="shared" si="7"/>
        <v>1702</v>
      </c>
      <c r="J26" s="15">
        <f t="shared" si="8"/>
        <v>24.269322199023193</v>
      </c>
      <c r="K26" s="16">
        <f t="shared" si="9"/>
        <v>1.4259296239144062E-2</v>
      </c>
      <c r="L26" s="17">
        <f t="shared" si="10"/>
        <v>1682</v>
      </c>
      <c r="M26" s="18">
        <f t="shared" si="11"/>
        <v>33640</v>
      </c>
      <c r="N26" s="28"/>
      <c r="O26" s="30"/>
      <c r="P26" s="30"/>
      <c r="Q26" s="30"/>
      <c r="R26" s="30"/>
      <c r="S26" s="31"/>
      <c r="T26" s="31"/>
      <c r="U26" s="34"/>
      <c r="V26" s="29"/>
      <c r="W26" s="29"/>
      <c r="X26" s="32"/>
      <c r="Y26" s="29"/>
      <c r="Z26" s="33"/>
      <c r="AA26" s="29"/>
      <c r="AB26" s="29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</row>
    <row r="27" spans="1:53" ht="19.5" x14ac:dyDescent="0.25">
      <c r="A27" s="10">
        <v>21</v>
      </c>
      <c r="B27" s="20" t="s">
        <v>36</v>
      </c>
      <c r="C27" s="35">
        <v>940</v>
      </c>
      <c r="D27" s="35">
        <v>908</v>
      </c>
      <c r="E27" s="35">
        <v>920</v>
      </c>
      <c r="F27" s="24">
        <f t="shared" si="6"/>
        <v>2768</v>
      </c>
      <c r="G27" s="41">
        <v>20</v>
      </c>
      <c r="H27" s="25">
        <v>3</v>
      </c>
      <c r="I27" s="14">
        <f t="shared" si="7"/>
        <v>922.67</v>
      </c>
      <c r="J27" s="15">
        <f t="shared" si="8"/>
        <v>16.165807537309522</v>
      </c>
      <c r="K27" s="16">
        <f t="shared" si="9"/>
        <v>1.7520681866007914E-2</v>
      </c>
      <c r="L27" s="17">
        <f t="shared" si="10"/>
        <v>908</v>
      </c>
      <c r="M27" s="18">
        <f t="shared" si="11"/>
        <v>18160</v>
      </c>
      <c r="N27" s="28"/>
      <c r="O27" s="30"/>
      <c r="P27" s="30"/>
      <c r="Q27" s="30"/>
      <c r="R27" s="30"/>
      <c r="S27" s="31"/>
      <c r="T27" s="31"/>
      <c r="U27" s="34"/>
      <c r="V27" s="29"/>
      <c r="W27" s="29"/>
      <c r="X27" s="32"/>
      <c r="Y27" s="29"/>
      <c r="Z27" s="33"/>
      <c r="AA27" s="29"/>
      <c r="AB27" s="29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</row>
    <row r="28" spans="1:53" ht="19.5" x14ac:dyDescent="0.25">
      <c r="A28" s="10">
        <v>22</v>
      </c>
      <c r="B28" s="20" t="s">
        <v>37</v>
      </c>
      <c r="C28" s="35">
        <v>190</v>
      </c>
      <c r="D28" s="35">
        <v>182</v>
      </c>
      <c r="E28" s="35">
        <v>185</v>
      </c>
      <c r="F28" s="24">
        <f t="shared" si="6"/>
        <v>557</v>
      </c>
      <c r="G28" s="41">
        <v>20</v>
      </c>
      <c r="H28" s="25">
        <v>3</v>
      </c>
      <c r="I28" s="14">
        <f t="shared" si="7"/>
        <v>185.67</v>
      </c>
      <c r="J28" s="15">
        <f t="shared" si="8"/>
        <v>4.0414518843273806</v>
      </c>
      <c r="K28" s="16">
        <f t="shared" si="9"/>
        <v>2.1766854550155548E-2</v>
      </c>
      <c r="L28" s="17">
        <f t="shared" si="10"/>
        <v>182</v>
      </c>
      <c r="M28" s="18">
        <f t="shared" si="11"/>
        <v>3640</v>
      </c>
      <c r="N28" s="28"/>
      <c r="O28" s="30"/>
      <c r="P28" s="30"/>
      <c r="Q28" s="30"/>
      <c r="R28" s="30"/>
      <c r="S28" s="31"/>
      <c r="T28" s="31"/>
      <c r="U28" s="34"/>
      <c r="V28" s="29"/>
      <c r="W28" s="29"/>
      <c r="X28" s="32"/>
      <c r="Y28" s="29"/>
      <c r="Z28" s="33"/>
      <c r="AA28" s="29"/>
      <c r="AB28" s="29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</row>
    <row r="29" spans="1:53" ht="19.5" x14ac:dyDescent="0.25">
      <c r="A29" s="10">
        <v>23</v>
      </c>
      <c r="B29" s="20" t="s">
        <v>38</v>
      </c>
      <c r="C29" s="35">
        <v>12</v>
      </c>
      <c r="D29" s="35">
        <v>10</v>
      </c>
      <c r="E29" s="35">
        <v>11</v>
      </c>
      <c r="F29" s="24">
        <f t="shared" si="6"/>
        <v>33</v>
      </c>
      <c r="G29" s="41">
        <v>10</v>
      </c>
      <c r="H29" s="25">
        <v>3</v>
      </c>
      <c r="I29" s="14">
        <f t="shared" si="7"/>
        <v>11</v>
      </c>
      <c r="J29" s="15">
        <f t="shared" si="8"/>
        <v>1</v>
      </c>
      <c r="K29" s="16">
        <f t="shared" si="9"/>
        <v>9.0909090909090912E-2</v>
      </c>
      <c r="L29" s="17">
        <f t="shared" si="10"/>
        <v>10</v>
      </c>
      <c r="M29" s="18">
        <f t="shared" si="11"/>
        <v>100</v>
      </c>
      <c r="N29" s="28"/>
      <c r="O29" s="30"/>
      <c r="P29" s="30"/>
      <c r="Q29" s="30"/>
      <c r="R29" s="30"/>
      <c r="S29" s="31"/>
      <c r="T29" s="31"/>
      <c r="U29" s="34"/>
      <c r="V29" s="29"/>
      <c r="W29" s="29"/>
      <c r="X29" s="32"/>
      <c r="Y29" s="29"/>
      <c r="Z29" s="33"/>
      <c r="AA29" s="29"/>
      <c r="AB29" s="29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</row>
    <row r="30" spans="1:53" ht="19.5" x14ac:dyDescent="0.25">
      <c r="A30" s="10">
        <v>24</v>
      </c>
      <c r="B30" s="20" t="s">
        <v>39</v>
      </c>
      <c r="C30" s="35">
        <v>17</v>
      </c>
      <c r="D30" s="35">
        <v>14</v>
      </c>
      <c r="E30" s="35">
        <v>15</v>
      </c>
      <c r="F30" s="24">
        <f t="shared" si="6"/>
        <v>46</v>
      </c>
      <c r="G30" s="41">
        <v>50</v>
      </c>
      <c r="H30" s="25">
        <v>3</v>
      </c>
      <c r="I30" s="14">
        <f t="shared" si="7"/>
        <v>15.33</v>
      </c>
      <c r="J30" s="15">
        <f t="shared" si="8"/>
        <v>1.5275252316519468</v>
      </c>
      <c r="K30" s="16">
        <f t="shared" si="9"/>
        <v>9.9642872253877801E-2</v>
      </c>
      <c r="L30" s="17">
        <f t="shared" si="10"/>
        <v>14</v>
      </c>
      <c r="M30" s="18">
        <f t="shared" si="11"/>
        <v>700</v>
      </c>
      <c r="N30" s="28"/>
      <c r="O30" s="30"/>
      <c r="P30" s="30"/>
      <c r="Q30" s="30"/>
      <c r="R30" s="30"/>
      <c r="S30" s="31"/>
      <c r="T30" s="31"/>
      <c r="U30" s="34"/>
      <c r="V30" s="29"/>
      <c r="W30" s="29"/>
      <c r="X30" s="32"/>
      <c r="Y30" s="29"/>
      <c r="Z30" s="33"/>
      <c r="AA30" s="29"/>
      <c r="AB30" s="29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</row>
    <row r="31" spans="1:53" ht="18.75" x14ac:dyDescent="0.25">
      <c r="A31" s="2"/>
      <c r="C31" s="2"/>
      <c r="D31" s="36"/>
      <c r="E31" s="2"/>
      <c r="F31" s="2"/>
      <c r="G31" s="19">
        <f>SUM(G7:G30)</f>
        <v>773</v>
      </c>
      <c r="H31" s="21"/>
      <c r="I31" s="22"/>
      <c r="J31" s="51" t="s">
        <v>15</v>
      </c>
      <c r="K31" s="51"/>
      <c r="L31" s="23"/>
      <c r="M31" s="26">
        <f>SUM(M7:M30)</f>
        <v>258929</v>
      </c>
      <c r="N31" s="28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</row>
    <row r="32" spans="1:53" ht="15.75" customHeight="1" x14ac:dyDescent="0.25">
      <c r="A32" s="38"/>
      <c r="C32" s="38"/>
    </row>
    <row r="33" spans="1:13" x14ac:dyDescent="0.25">
      <c r="A33" s="38"/>
      <c r="C33" s="38"/>
    </row>
    <row r="34" spans="1:13" ht="18.75" x14ac:dyDescent="0.3">
      <c r="M34" s="37"/>
    </row>
    <row r="35" spans="1:13" ht="18.75" x14ac:dyDescent="0.3">
      <c r="M35" s="37"/>
    </row>
    <row r="36" spans="1:13" ht="18.75" x14ac:dyDescent="0.3">
      <c r="M36" s="37"/>
    </row>
    <row r="37" spans="1:13" ht="18.75" x14ac:dyDescent="0.3">
      <c r="M37" s="37"/>
    </row>
    <row r="38" spans="1:13" ht="18.75" x14ac:dyDescent="0.3">
      <c r="M38" s="37"/>
    </row>
    <row r="39" spans="1:13" ht="18.75" x14ac:dyDescent="0.3">
      <c r="M39" s="37"/>
    </row>
    <row r="40" spans="1:13" ht="18.75" x14ac:dyDescent="0.3">
      <c r="M40" s="37"/>
    </row>
  </sheetData>
  <mergeCells count="13">
    <mergeCell ref="A1:K1"/>
    <mergeCell ref="A2:K2"/>
    <mergeCell ref="A3:A5"/>
    <mergeCell ref="B3:B5"/>
    <mergeCell ref="C3:F3"/>
    <mergeCell ref="G3:G5"/>
    <mergeCell ref="H3:H5"/>
    <mergeCell ref="I3:L3"/>
    <mergeCell ref="M3:M5"/>
    <mergeCell ref="C4:E5"/>
    <mergeCell ref="F4:F5"/>
    <mergeCell ref="I4:I5"/>
    <mergeCell ref="J31:K31"/>
  </mergeCells>
  <pageMargins left="0.7" right="0.7" top="0.75" bottom="0.75" header="0.3" footer="0.3"/>
  <pageSetup paperSize="9" scale="3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2023-12-06T07:07:35Z</dcterms:modified>
</cp:coreProperties>
</file>