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110" windowHeight="8490"/>
  </bookViews>
  <sheets>
    <sheet name="Лист1" sheetId="1" r:id="rId1"/>
    <sheet name="Лист2" sheetId="2" r:id="rId2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I9" i="2" l="1"/>
  <c r="F7" i="1"/>
  <c r="I7" i="1" s="1"/>
  <c r="J7" i="1"/>
  <c r="L7" i="1"/>
  <c r="M7" i="1" s="1"/>
  <c r="F8" i="1"/>
  <c r="I8" i="1" s="1"/>
  <c r="J8" i="1"/>
  <c r="L8" i="1"/>
  <c r="M8" i="1" s="1"/>
  <c r="F9" i="1"/>
  <c r="I9" i="1" s="1"/>
  <c r="J9" i="1"/>
  <c r="L9" i="1"/>
  <c r="M9" i="1" s="1"/>
  <c r="K8" i="1" l="1"/>
  <c r="K9" i="1"/>
  <c r="K7" i="1"/>
  <c r="M10" i="1" l="1"/>
</calcChain>
</file>

<file path=xl/sharedStrings.xml><?xml version="1.0" encoding="utf-8"?>
<sst xmlns="http://schemas.openxmlformats.org/spreadsheetml/2006/main" count="23" uniqueCount="22">
  <si>
    <t>Метод сопоставимых рыночных цен (анализ рынка)</t>
  </si>
  <si>
    <t>Начальная (максимальная) цена Договора определена методом сопоставления рыночных цен с использованием информации о ценах на Товар полученной из коммерческих предложений.</t>
  </si>
  <si>
    <t>№ п/п</t>
  </si>
  <si>
    <t>Наименование товара (работы, услуги)</t>
  </si>
  <si>
    <t>n - кол-во значений, используемых в расчете</t>
  </si>
  <si>
    <t>Определение однородности совокупности значений выявленных цен</t>
  </si>
  <si>
    <t xml:space="preserve">НМЦД
 руб.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</si>
  <si>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</si>
  <si>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</si>
  <si>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</t>
    </r>
    <r>
      <rPr>
        <sz val="14"/>
        <rFont val="Times New Roman"/>
        <family val="1"/>
        <charset val="204"/>
      </rPr>
      <t>вариации (не должен превышать 33%)</t>
    </r>
  </si>
  <si>
    <t>&lt;ц&gt; - минимальная величина цены единицы прод-ции, руб.</t>
  </si>
  <si>
    <t>6=3+4+5</t>
  </si>
  <si>
    <t>8 = кол-во ответов ИЦИ</t>
  </si>
  <si>
    <t>9= 6/8</t>
  </si>
  <si>
    <t>13=12*7</t>
  </si>
  <si>
    <t>ИТОГО, с НДС 20%</t>
  </si>
  <si>
    <t>КП №1</t>
  </si>
  <si>
    <t>КП №2</t>
  </si>
  <si>
    <t xml:space="preserve">КП №3 </t>
  </si>
  <si>
    <t>Коммутатор MikroTik CRS326-24G-2S+RM</t>
  </si>
  <si>
    <t>Монитор 10.1" водителя сенсорный на базе HopeStar 1001</t>
  </si>
  <si>
    <t>Монитор 10.1" сигнальный аналоговый на базе ОРБИТА М-1108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</si>
</sst>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\ _₽"/>
    <numFmt numFmtId="165" formatCode="#,##0.00\ &quot;₽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0"/>
      <name val="Arial"/>
      <family val="2"/>
      <charset val="1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indexed="8"/>
      <name val="Calibri"/>
      <family val="2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0" fillId="0" borderId="0"/>
    <xf numFmtId="43" fontId="2" fillId="0" borderId="0" applyFont="0" applyFill="0" applyBorder="0" applyAlignment="0" applyProtection="0"/>
    <xf numFmtId="0" fontId="13" fillId="0" borderId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3" fillId="0" borderId="0" xfId="1" applyFont="1" applyAlignment="1">
      <alignment horizontal="center" vertical="center"/>
    </xf>
    <xf numFmtId="0" fontId="2" fillId="0" borderId="0" xfId="1"/>
    <xf numFmtId="2" fontId="4" fillId="0" borderId="0" xfId="1" applyNumberFormat="1" applyFont="1" applyBorder="1" applyAlignment="1">
      <alignment horizontal="center" vertical="center" wrapText="1"/>
    </xf>
    <xf numFmtId="0" fontId="5" fillId="0" borderId="0" xfId="1" applyFont="1"/>
    <xf numFmtId="0" fontId="3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9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/>
    </xf>
    <xf numFmtId="2" fontId="4" fillId="0" borderId="1" xfId="1" applyNumberFormat="1" applyFont="1" applyFill="1" applyBorder="1" applyAlignment="1">
      <alignment horizontal="center" vertical="center" wrapText="1"/>
    </xf>
    <xf numFmtId="10" fontId="7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/>
    </xf>
    <xf numFmtId="3" fontId="4" fillId="0" borderId="9" xfId="1" applyNumberFormat="1" applyFont="1" applyFill="1" applyBorder="1" applyAlignment="1">
      <alignment horizontal="center" vertical="center"/>
    </xf>
    <xf numFmtId="0" fontId="11" fillId="0" borderId="1" xfId="2" applyNumberFormat="1" applyFont="1" applyFill="1" applyBorder="1" applyAlignment="1">
      <alignment vertical="center" wrapText="1"/>
    </xf>
    <xf numFmtId="3" fontId="4" fillId="0" borderId="9" xfId="1" applyNumberFormat="1" applyFont="1" applyBorder="1" applyAlignment="1">
      <alignment horizontal="center" vertical="center"/>
    </xf>
    <xf numFmtId="4" fontId="4" fillId="0" borderId="10" xfId="1" applyNumberFormat="1" applyFont="1" applyBorder="1" applyAlignment="1">
      <alignment horizontal="center" vertical="center"/>
    </xf>
    <xf numFmtId="2" fontId="7" fillId="0" borderId="9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/>
    <xf numFmtId="0" fontId="0" fillId="0" borderId="0" xfId="0" applyFill="1" applyAlignment="1"/>
    <xf numFmtId="0" fontId="0" fillId="0" borderId="0" xfId="0" applyFill="1" applyBorder="1" applyAlignment="1"/>
    <xf numFmtId="4" fontId="14" fillId="0" borderId="1" xfId="0" applyNumberFormat="1" applyFont="1" applyFill="1" applyBorder="1" applyAlignment="1">
      <alignment horizontal="center" vertical="center" wrapText="1"/>
    </xf>
    <xf numFmtId="0" fontId="2" fillId="0" borderId="0" xfId="1" applyFill="1"/>
    <xf numFmtId="4" fontId="5" fillId="0" borderId="0" xfId="0" applyNumberFormat="1" applyFont="1"/>
    <xf numFmtId="0" fontId="0" fillId="0" borderId="0" xfId="0" applyFill="1"/>
    <xf numFmtId="0" fontId="8" fillId="0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164" fontId="4" fillId="3" borderId="9" xfId="1" applyNumberFormat="1" applyFont="1" applyFill="1" applyBorder="1" applyAlignment="1">
      <alignment horizontal="center" vertical="center"/>
    </xf>
    <xf numFmtId="165" fontId="0" fillId="0" borderId="0" xfId="0" applyNumberFormat="1" applyAlignment="1"/>
    <xf numFmtId="4" fontId="0" fillId="0" borderId="0" xfId="0" applyNumberFormat="1" applyAlignment="1"/>
    <xf numFmtId="4" fontId="0" fillId="0" borderId="0" xfId="0" applyNumberFormat="1" applyFill="1" applyBorder="1" applyAlignment="1"/>
    <xf numFmtId="4" fontId="0" fillId="0" borderId="0" xfId="0" applyNumberFormat="1"/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2" fontId="4" fillId="0" borderId="0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vertical="center" wrapText="1"/>
    </xf>
    <xf numFmtId="0" fontId="4" fillId="0" borderId="9" xfId="1" applyFont="1" applyBorder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43" fontId="12" fillId="0" borderId="9" xfId="3" applyFont="1" applyBorder="1" applyAlignment="1">
      <alignment horizontal="right" vertical="center"/>
    </xf>
  </cellXfs>
  <cellStyles count="6">
    <cellStyle name="Обычный" xfId="0" builtinId="0"/>
    <cellStyle name="Обычный 2 2" xfId="4"/>
    <cellStyle name="Обычный 2 3" xfId="1"/>
    <cellStyle name="Обычный 3" xfId="2"/>
    <cellStyle name="Процентный 2" xfId="5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3</xdr:row>
      <xdr:rowOff>123825</xdr:rowOff>
    </xdr:from>
    <xdr:to>
      <xdr:col>6</xdr:col>
      <xdr:colOff>0</xdr:colOff>
      <xdr:row>3</xdr:row>
      <xdr:rowOff>495300</xdr:rowOff>
    </xdr:to>
    <xdr:pic>
      <xdr:nvPicPr>
        <xdr:cNvPr id="62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71600"/>
          <a:ext cx="8001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63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64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104775</xdr:rowOff>
    </xdr:from>
    <xdr:to>
      <xdr:col>6</xdr:col>
      <xdr:colOff>0</xdr:colOff>
      <xdr:row>3</xdr:row>
      <xdr:rowOff>428625</xdr:rowOff>
    </xdr:to>
    <xdr:pic>
      <xdr:nvPicPr>
        <xdr:cNvPr id="65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52550"/>
          <a:ext cx="8001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66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67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123825</xdr:rowOff>
    </xdr:from>
    <xdr:to>
      <xdr:col>6</xdr:col>
      <xdr:colOff>0</xdr:colOff>
      <xdr:row>3</xdr:row>
      <xdr:rowOff>495300</xdr:rowOff>
    </xdr:to>
    <xdr:pic>
      <xdr:nvPicPr>
        <xdr:cNvPr id="68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71600"/>
          <a:ext cx="8001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69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70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104775</xdr:rowOff>
    </xdr:from>
    <xdr:to>
      <xdr:col>6</xdr:col>
      <xdr:colOff>0</xdr:colOff>
      <xdr:row>3</xdr:row>
      <xdr:rowOff>428625</xdr:rowOff>
    </xdr:to>
    <xdr:pic>
      <xdr:nvPicPr>
        <xdr:cNvPr id="71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52550"/>
          <a:ext cx="8001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72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73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123825</xdr:rowOff>
    </xdr:from>
    <xdr:to>
      <xdr:col>6</xdr:col>
      <xdr:colOff>0</xdr:colOff>
      <xdr:row>3</xdr:row>
      <xdr:rowOff>495300</xdr:rowOff>
    </xdr:to>
    <xdr:pic>
      <xdr:nvPicPr>
        <xdr:cNvPr id="74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71600"/>
          <a:ext cx="8001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75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76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104775</xdr:rowOff>
    </xdr:from>
    <xdr:to>
      <xdr:col>6</xdr:col>
      <xdr:colOff>0</xdr:colOff>
      <xdr:row>3</xdr:row>
      <xdr:rowOff>428625</xdr:rowOff>
    </xdr:to>
    <xdr:pic>
      <xdr:nvPicPr>
        <xdr:cNvPr id="77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52550"/>
          <a:ext cx="8001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78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79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123825</xdr:rowOff>
    </xdr:from>
    <xdr:to>
      <xdr:col>6</xdr:col>
      <xdr:colOff>0</xdr:colOff>
      <xdr:row>3</xdr:row>
      <xdr:rowOff>495300</xdr:rowOff>
    </xdr:to>
    <xdr:pic>
      <xdr:nvPicPr>
        <xdr:cNvPr id="80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71600"/>
          <a:ext cx="8001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81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82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104775</xdr:rowOff>
    </xdr:from>
    <xdr:to>
      <xdr:col>6</xdr:col>
      <xdr:colOff>0</xdr:colOff>
      <xdr:row>3</xdr:row>
      <xdr:rowOff>428625</xdr:rowOff>
    </xdr:to>
    <xdr:pic>
      <xdr:nvPicPr>
        <xdr:cNvPr id="83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52550"/>
          <a:ext cx="8001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84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85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66675</xdr:colOff>
      <xdr:row>3</xdr:row>
      <xdr:rowOff>123825</xdr:rowOff>
    </xdr:from>
    <xdr:to>
      <xdr:col>6</xdr:col>
      <xdr:colOff>0</xdr:colOff>
      <xdr:row>3</xdr:row>
      <xdr:rowOff>495300</xdr:rowOff>
    </xdr:to>
    <xdr:pic>
      <xdr:nvPicPr>
        <xdr:cNvPr id="86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82200" y="1371600"/>
          <a:ext cx="8001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87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88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47625</xdr:colOff>
      <xdr:row>3</xdr:row>
      <xdr:rowOff>171450</xdr:rowOff>
    </xdr:from>
    <xdr:to>
      <xdr:col>5</xdr:col>
      <xdr:colOff>1343025</xdr:colOff>
      <xdr:row>3</xdr:row>
      <xdr:rowOff>495300</xdr:rowOff>
    </xdr:to>
    <xdr:pic>
      <xdr:nvPicPr>
        <xdr:cNvPr id="89" name="Рисунок 10752" descr="Описание: C:\Temp\KClipboardExport\l41eo45a.gif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9963150" y="1419225"/>
          <a:ext cx="8191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57150</xdr:colOff>
      <xdr:row>4</xdr:row>
      <xdr:rowOff>19050</xdr:rowOff>
    </xdr:from>
    <xdr:to>
      <xdr:col>9</xdr:col>
      <xdr:colOff>762000</xdr:colOff>
      <xdr:row>4</xdr:row>
      <xdr:rowOff>638175</xdr:rowOff>
    </xdr:to>
    <xdr:pic>
      <xdr:nvPicPr>
        <xdr:cNvPr id="90" name="Рисунок 10753" descr="Описание: C:\Temp\KClipboardExport\sssqsznq.gif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3754100" y="3171825"/>
          <a:ext cx="7048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</xdr:colOff>
      <xdr:row>4</xdr:row>
      <xdr:rowOff>85725</xdr:rowOff>
    </xdr:from>
    <xdr:to>
      <xdr:col>10</xdr:col>
      <xdr:colOff>762000</xdr:colOff>
      <xdr:row>4</xdr:row>
      <xdr:rowOff>609600</xdr:rowOff>
    </xdr:to>
    <xdr:pic>
      <xdr:nvPicPr>
        <xdr:cNvPr id="91" name="Рисунок 10754" descr="Описание: C:\Temp\KClipboardExport\8c4wnzhy.gif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4992350" y="3238500"/>
          <a:ext cx="7334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19"/>
  <sheetViews>
    <sheetView tabSelected="1" topLeftCell="D1" zoomScale="70" zoomScaleNormal="70" workbookViewId="0">
      <selection activeCell="O9" sqref="O9:P11"/>
    </sheetView>
  </sheetViews>
  <sheetFormatPr defaultColWidth="8.85546875" defaultRowHeight="15" x14ac:dyDescent="0.25"/>
  <cols>
    <col min="2" max="2" width="88.7109375" bestFit="1" customWidth="1"/>
    <col min="3" max="5" width="20.42578125" customWidth="1"/>
    <col min="6" max="6" width="25.28515625" customWidth="1"/>
    <col min="7" max="8" width="12.28515625" customWidth="1"/>
    <col min="9" max="9" width="19.140625" customWidth="1"/>
    <col min="10" max="10" width="19" customWidth="1"/>
    <col min="11" max="12" width="16.7109375" customWidth="1"/>
    <col min="13" max="13" width="26" customWidth="1"/>
    <col min="15" max="15" width="12.28515625" customWidth="1"/>
    <col min="16" max="16" width="34.85546875" customWidth="1"/>
    <col min="17" max="17" width="11" bestFit="1" customWidth="1"/>
    <col min="20" max="20" width="13.28515625" customWidth="1"/>
    <col min="24" max="24" width="18.140625" customWidth="1"/>
    <col min="26" max="26" width="15.5703125" customWidth="1"/>
    <col min="27" max="27" width="17.7109375" customWidth="1"/>
  </cols>
  <sheetData>
    <row r="1" spans="1:53" ht="18.75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1"/>
      <c r="M1" s="2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</row>
    <row r="2" spans="1:53" ht="18.75" x14ac:dyDescent="0.3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3"/>
      <c r="M2" s="4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</row>
    <row r="3" spans="1:53" ht="18.75" x14ac:dyDescent="0.25">
      <c r="A3" s="44" t="s">
        <v>2</v>
      </c>
      <c r="B3" s="45" t="s">
        <v>3</v>
      </c>
      <c r="C3" s="48"/>
      <c r="D3" s="48"/>
      <c r="E3" s="48"/>
      <c r="F3" s="49"/>
      <c r="G3" s="50" t="s">
        <v>4</v>
      </c>
      <c r="H3" s="45" t="s">
        <v>4</v>
      </c>
      <c r="I3" s="53" t="s">
        <v>5</v>
      </c>
      <c r="J3" s="54"/>
      <c r="K3" s="54"/>
      <c r="L3" s="55"/>
      <c r="M3" s="45" t="s">
        <v>6</v>
      </c>
      <c r="N3" s="27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</row>
    <row r="4" spans="1:53" ht="150" x14ac:dyDescent="0.25">
      <c r="A4" s="44"/>
      <c r="B4" s="46"/>
      <c r="C4" s="56"/>
      <c r="D4" s="56"/>
      <c r="E4" s="56"/>
      <c r="F4" s="58"/>
      <c r="G4" s="51"/>
      <c r="H4" s="46"/>
      <c r="I4" s="60" t="s">
        <v>7</v>
      </c>
      <c r="J4" s="5" t="s">
        <v>8</v>
      </c>
      <c r="K4" s="6" t="s">
        <v>9</v>
      </c>
      <c r="L4" s="6" t="s">
        <v>10</v>
      </c>
      <c r="M4" s="46"/>
      <c r="N4" s="27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</row>
    <row r="5" spans="1:53" ht="18.75" x14ac:dyDescent="0.25">
      <c r="A5" s="44"/>
      <c r="B5" s="47"/>
      <c r="C5" s="57"/>
      <c r="D5" s="57"/>
      <c r="E5" s="57"/>
      <c r="F5" s="59"/>
      <c r="G5" s="52"/>
      <c r="H5" s="47"/>
      <c r="I5" s="61"/>
      <c r="J5" s="7"/>
      <c r="K5" s="8"/>
      <c r="L5" s="9"/>
      <c r="M5" s="47"/>
      <c r="N5" s="27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</row>
    <row r="6" spans="1:53" ht="126.75" customHeight="1" x14ac:dyDescent="0.25">
      <c r="A6" s="10">
        <v>1</v>
      </c>
      <c r="B6" s="10">
        <v>2</v>
      </c>
      <c r="C6" s="33" t="s">
        <v>16</v>
      </c>
      <c r="D6" s="33" t="s">
        <v>17</v>
      </c>
      <c r="E6" s="33" t="s">
        <v>18</v>
      </c>
      <c r="F6" s="10" t="s">
        <v>11</v>
      </c>
      <c r="G6" s="34">
        <v>7</v>
      </c>
      <c r="H6" s="10" t="s">
        <v>12</v>
      </c>
      <c r="I6" s="11" t="s">
        <v>13</v>
      </c>
      <c r="J6" s="12">
        <v>10</v>
      </c>
      <c r="K6" s="13">
        <v>11</v>
      </c>
      <c r="L6" s="13">
        <v>12</v>
      </c>
      <c r="M6" s="12" t="s">
        <v>14</v>
      </c>
      <c r="N6" s="27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ht="19.5" x14ac:dyDescent="0.25">
      <c r="A7" s="10">
        <v>1</v>
      </c>
      <c r="B7" s="20" t="s">
        <v>19</v>
      </c>
      <c r="C7" s="29">
        <v>37060</v>
      </c>
      <c r="D7" s="29">
        <v>41507.199999999997</v>
      </c>
      <c r="E7" s="29">
        <v>39654.199999999997</v>
      </c>
      <c r="F7" s="24">
        <f t="shared" ref="F7:F9" si="0">C7+D7+E7</f>
        <v>118221.4</v>
      </c>
      <c r="G7" s="35">
        <v>2</v>
      </c>
      <c r="H7" s="25">
        <v>3</v>
      </c>
      <c r="I7" s="14">
        <f t="shared" ref="I7:I9" si="1">ROUND(F7/H7,2)</f>
        <v>39407.129999999997</v>
      </c>
      <c r="J7" s="15">
        <f t="shared" ref="J7:J9" si="2">_xlfn.STDEV.S(C7:E7)</f>
        <v>2233.8707244004358</v>
      </c>
      <c r="K7" s="16">
        <f t="shared" ref="K7:K9" si="3">J7/I7</f>
        <v>5.6686968180642339E-2</v>
      </c>
      <c r="L7" s="17">
        <f t="shared" ref="L7:L9" si="4">MIN(C7:E7)</f>
        <v>37060</v>
      </c>
      <c r="M7" s="18">
        <f t="shared" ref="M7:M9" si="5">L7*G7</f>
        <v>74120</v>
      </c>
      <c r="N7" s="27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</row>
    <row r="8" spans="1:53" ht="19.5" x14ac:dyDescent="0.25">
      <c r="A8" s="10">
        <v>2</v>
      </c>
      <c r="B8" s="20" t="s">
        <v>20</v>
      </c>
      <c r="C8" s="29">
        <v>49750</v>
      </c>
      <c r="D8" s="29">
        <v>55720</v>
      </c>
      <c r="E8" s="29">
        <v>53232.5</v>
      </c>
      <c r="F8" s="24">
        <f t="shared" si="0"/>
        <v>158702.5</v>
      </c>
      <c r="G8" s="35">
        <v>6</v>
      </c>
      <c r="H8" s="25">
        <v>3</v>
      </c>
      <c r="I8" s="14">
        <f t="shared" si="1"/>
        <v>52900.83</v>
      </c>
      <c r="J8" s="15">
        <f t="shared" si="2"/>
        <v>2998.7876022374994</v>
      </c>
      <c r="K8" s="16">
        <f t="shared" si="3"/>
        <v>5.6686966957560009E-2</v>
      </c>
      <c r="L8" s="17">
        <f t="shared" si="4"/>
        <v>49750</v>
      </c>
      <c r="M8" s="18">
        <f t="shared" si="5"/>
        <v>298500</v>
      </c>
      <c r="N8" s="27"/>
      <c r="O8" s="37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</row>
    <row r="9" spans="1:53" ht="19.5" x14ac:dyDescent="0.25">
      <c r="A9" s="10">
        <v>3</v>
      </c>
      <c r="B9" s="20" t="s">
        <v>21</v>
      </c>
      <c r="C9" s="29">
        <v>73100</v>
      </c>
      <c r="D9" s="29">
        <v>81872</v>
      </c>
      <c r="E9" s="29">
        <v>78217</v>
      </c>
      <c r="F9" s="24">
        <f t="shared" si="0"/>
        <v>233189</v>
      </c>
      <c r="G9" s="35">
        <v>1</v>
      </c>
      <c r="H9" s="25">
        <v>3</v>
      </c>
      <c r="I9" s="14">
        <f t="shared" si="1"/>
        <v>77729.67</v>
      </c>
      <c r="J9" s="15">
        <f t="shared" si="2"/>
        <v>4406.2587683127886</v>
      </c>
      <c r="K9" s="16">
        <f t="shared" si="3"/>
        <v>5.6686960954713803E-2</v>
      </c>
      <c r="L9" s="17">
        <f t="shared" si="4"/>
        <v>73100</v>
      </c>
      <c r="M9" s="18">
        <f t="shared" si="5"/>
        <v>73100</v>
      </c>
      <c r="N9" s="27"/>
      <c r="O9" s="38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</row>
    <row r="10" spans="1:53" ht="18.75" x14ac:dyDescent="0.25">
      <c r="A10" s="2"/>
      <c r="C10" s="2"/>
      <c r="D10" s="30"/>
      <c r="E10" s="2"/>
      <c r="F10" s="2"/>
      <c r="G10" s="19">
        <f>SUM(G7:G9)</f>
        <v>9</v>
      </c>
      <c r="H10" s="21"/>
      <c r="I10" s="22"/>
      <c r="J10" s="62" t="s">
        <v>15</v>
      </c>
      <c r="K10" s="62"/>
      <c r="L10" s="23"/>
      <c r="M10" s="36">
        <f>SUM(M7:M9)</f>
        <v>445720</v>
      </c>
      <c r="N10" s="27"/>
      <c r="O10" s="39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</row>
    <row r="11" spans="1:53" ht="15.75" customHeight="1" x14ac:dyDescent="0.25">
      <c r="A11" s="32"/>
      <c r="C11" s="32"/>
      <c r="O11" s="40"/>
    </row>
    <row r="12" spans="1:53" x14ac:dyDescent="0.25">
      <c r="A12" s="32"/>
      <c r="C12" s="32"/>
    </row>
    <row r="13" spans="1:53" ht="18.75" x14ac:dyDescent="0.3">
      <c r="M13" s="31"/>
    </row>
    <row r="14" spans="1:53" ht="18.75" x14ac:dyDescent="0.3">
      <c r="I14" s="31"/>
    </row>
    <row r="15" spans="1:53" ht="18.75" x14ac:dyDescent="0.3">
      <c r="I15" s="31"/>
    </row>
    <row r="16" spans="1:53" ht="18.75" x14ac:dyDescent="0.3">
      <c r="I16" s="31"/>
    </row>
    <row r="17" spans="9:13" ht="18.75" x14ac:dyDescent="0.3">
      <c r="I17" s="31"/>
    </row>
    <row r="18" spans="9:13" ht="18.75" x14ac:dyDescent="0.3">
      <c r="I18" s="31"/>
    </row>
    <row r="19" spans="9:13" ht="18.75" x14ac:dyDescent="0.3">
      <c r="M19" s="31"/>
    </row>
  </sheetData>
  <mergeCells count="13">
    <mergeCell ref="M3:M5"/>
    <mergeCell ref="C4:E5"/>
    <mergeCell ref="F4:F5"/>
    <mergeCell ref="I4:I5"/>
    <mergeCell ref="J10:K10"/>
    <mergeCell ref="A1:K1"/>
    <mergeCell ref="A2:K2"/>
    <mergeCell ref="A3:A5"/>
    <mergeCell ref="B3:B5"/>
    <mergeCell ref="C3:F3"/>
    <mergeCell ref="G3:G5"/>
    <mergeCell ref="H3:H5"/>
    <mergeCell ref="I3:L3"/>
  </mergeCells>
  <pageMargins left="0.7" right="0.7" top="0.75" bottom="0.75" header="0.3" footer="0.3"/>
  <pageSetup paperSize="9" scale="3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6:I9"/>
  <sheetViews>
    <sheetView workbookViewId="0">
      <selection activeCell="I9" sqref="I9"/>
    </sheetView>
  </sheetViews>
  <sheetFormatPr defaultRowHeight="15" x14ac:dyDescent="0.25"/>
  <sheetData>
    <row r="6" spans="9:9" x14ac:dyDescent="0.25">
      <c r="I6">
        <v>74120</v>
      </c>
    </row>
    <row r="7" spans="9:9" x14ac:dyDescent="0.25">
      <c r="I7">
        <v>49750</v>
      </c>
    </row>
    <row r="8" spans="9:9" x14ac:dyDescent="0.25">
      <c r="I8">
        <v>73100</v>
      </c>
    </row>
    <row r="9" spans="9:9" x14ac:dyDescent="0.25">
      <c r="I9">
        <f>SUM(I6:I8)</f>
        <v>196970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2023-12-07T10:50:39Z</dcterms:modified>
</cp:coreProperties>
</file>