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rka3/Desktop/Контракты ГБДОУ 137/2023/Мягкий/"/>
    </mc:Choice>
  </mc:AlternateContent>
  <xr:revisionPtr revIDLastSave="0" documentId="13_ncr:1_{51CD34D1-E99E-FC42-B357-930C6C0EFC8B}" xr6:coauthVersionLast="37" xr6:coauthVersionMax="37" xr10:uidLastSave="{00000000-0000-0000-0000-000000000000}"/>
  <bookViews>
    <workbookView xWindow="0" yWindow="860" windowWidth="34200" windowHeight="19680" xr2:uid="{00000000-000D-0000-FFFF-FFFF00000000}"/>
  </bookViews>
  <sheets>
    <sheet name="Расчет цены" sheetId="2" r:id="rId1"/>
  </sheets>
  <calcPr calcId="179021"/>
</workbook>
</file>

<file path=xl/calcChain.xml><?xml version="1.0" encoding="utf-8"?>
<calcChain xmlns="http://schemas.openxmlformats.org/spreadsheetml/2006/main">
  <c r="L11" i="2" l="1"/>
  <c r="M11" i="2" s="1"/>
  <c r="N11" i="2" s="1"/>
  <c r="O11" i="2" s="1"/>
  <c r="L12" i="2"/>
  <c r="M12" i="2" s="1"/>
  <c r="N12" i="2" s="1"/>
  <c r="O12" i="2" s="1"/>
  <c r="L13" i="2"/>
  <c r="M13" i="2" s="1"/>
  <c r="N13" i="2" s="1"/>
  <c r="O13" i="2" s="1"/>
  <c r="L14" i="2"/>
  <c r="M14" i="2" s="1"/>
  <c r="N14" i="2" s="1"/>
  <c r="O14" i="2" s="1"/>
  <c r="L15" i="2"/>
  <c r="M15" i="2" s="1"/>
  <c r="N15" i="2" s="1"/>
  <c r="O15" i="2" s="1"/>
  <c r="L16" i="2"/>
  <c r="M16" i="2" s="1"/>
  <c r="N16" i="2" s="1"/>
  <c r="O16" i="2" s="1"/>
  <c r="L17" i="2"/>
  <c r="M17" i="2" s="1"/>
  <c r="N17" i="2" s="1"/>
  <c r="O17" i="2" s="1"/>
  <c r="I12" i="2"/>
  <c r="J12" i="2" s="1"/>
  <c r="K12" i="2" s="1"/>
  <c r="I13" i="2"/>
  <c r="J13" i="2" s="1"/>
  <c r="K13" i="2" s="1"/>
  <c r="I14" i="2"/>
  <c r="J14" i="2" s="1"/>
  <c r="K14" i="2" s="1"/>
  <c r="I15" i="2"/>
  <c r="J15" i="2" s="1"/>
  <c r="K15" i="2" s="1"/>
  <c r="I16" i="2"/>
  <c r="J16" i="2" s="1"/>
  <c r="K16" i="2" s="1"/>
  <c r="I17" i="2"/>
  <c r="J17" i="2" s="1"/>
  <c r="K17" i="2" s="1"/>
  <c r="I11" i="2"/>
  <c r="J11" i="2" s="1"/>
  <c r="K11" i="2" s="1"/>
  <c r="I10" i="2" l="1"/>
  <c r="J10" i="2" s="1"/>
  <c r="K10" i="2" s="1"/>
  <c r="L10" i="2"/>
  <c r="M10" i="2" s="1"/>
  <c r="N10" i="2" s="1"/>
  <c r="O10" i="2" s="1"/>
  <c r="N18" i="2" s="1"/>
</calcChain>
</file>

<file path=xl/sharedStrings.xml><?xml version="1.0" encoding="utf-8"?>
<sst xmlns="http://schemas.openxmlformats.org/spreadsheetml/2006/main" count="51" uniqueCount="44">
  <si>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</si>
  <si>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</si>
  <si>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</si>
  <si>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</si>
  <si>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</si>
  <si>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</si>
  <si>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-</t>
  </si>
  <si>
    <t>Цена за единицу изм. (руб.)</t>
  </si>
  <si>
    <t>Цена за единицу изм. с округлением (вниз) до сотых долей после запятой (руб.)</t>
  </si>
  <si>
    <t>Наименование предмета товара (работы, услуги)</t>
  </si>
  <si>
    <t>Источник информации о цене (руб./ед.изм.)</t>
  </si>
  <si>
    <t>Н(М)ЦК, контракта с учетом округления цены за единицу (руб.)</t>
  </si>
  <si>
    <t>Работник контрактной службы:</t>
  </si>
  <si>
    <t>Однородность совокупности значений выявленных цен, используемых в расчете Н(М)ЦК**</t>
  </si>
  <si>
    <t>Заказчик подтверждает, что:</t>
  </si>
  <si>
    <t>** В соответствии с п. 3.20.1 Методических рекомендаций, утвержденных Приказом Минэкономразвития России от 02.10.2013 № 567 расчет произведен с помощью стандартных функций табличного редактора EXCEL.</t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</si>
  <si>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</si>
  <si>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Подпись:____________________________</t>
  </si>
  <si>
    <t>Характеристики объекта закупки</t>
  </si>
  <si>
    <t xml:space="preserve">метод сопоставимых рыночных цен (анализа рынка) в соответствии с ч.6 ст.22 Федерального закона от 05.04.2013 №44-ФЗ.  </t>
  </si>
  <si>
    <t>Используемый метод определения НМЦК: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</si>
  <si>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</si>
  <si>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</si>
  <si>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определяемая методом сопоставимых рыночных цен (анализа рынка)*</t>
  </si>
  <si>
    <r>
      <t>В</t>
    </r>
    <r>
      <rPr>
        <b/>
        <sz val="14"/>
        <rFont val="Times New Roman"/>
        <family val="1"/>
        <charset val="204"/>
      </rPr>
      <t xml:space="preserve">В результате проведенного расчета Н(М)Ц контракта составила (в руб.): </t>
    </r>
    <r>
      <rPr>
        <b/>
        <sz val="14"/>
        <color indexed="9"/>
        <rFont val="Times New Roman"/>
        <family val="1"/>
        <charset val="204"/>
      </rPr>
      <t>17514,99</t>
    </r>
  </si>
  <si>
    <t xml:space="preserve">УТВЕРЖДЕНО
</t>
  </si>
  <si>
    <t>1. Характеристика товара (условия оказания услуг, выполнения работ) используемые для расчета НМЦК соответствуют описанию объектаа закупки.</t>
  </si>
  <si>
    <r>
      <t>Должность:</t>
    </r>
    <r>
      <rPr>
        <u/>
        <sz val="14"/>
        <color indexed="8"/>
        <rFont val="Times New Roman"/>
        <family val="1"/>
        <charset val="204"/>
      </rPr>
      <t>документовед</t>
    </r>
  </si>
  <si>
    <r>
      <t>ФИО:</t>
    </r>
    <r>
      <rPr>
        <u/>
        <sz val="14"/>
        <color indexed="8"/>
        <rFont val="Times New Roman"/>
        <family val="1"/>
        <charset val="204"/>
      </rPr>
      <t>Баркова Е.О</t>
    </r>
    <r>
      <rPr>
        <sz val="14"/>
        <color indexed="8"/>
        <rFont val="Times New Roman"/>
        <family val="1"/>
        <charset val="204"/>
      </rPr>
      <t>_</t>
    </r>
  </si>
  <si>
    <t>И.о. Заведующего ГБДОУ детский сад №137 Выборгского района Санкт-Петербурга Громинская С.Н.</t>
  </si>
  <si>
    <t xml:space="preserve">Коммер-ческое предложение №1         </t>
  </si>
  <si>
    <t xml:space="preserve">Коммер-ческое предложение №2           </t>
  </si>
  <si>
    <t xml:space="preserve">Коммер-ческое предложение №3           </t>
  </si>
  <si>
    <r>
      <t xml:space="preserve">Дата составления 18 декабря </t>
    </r>
    <r>
      <rPr>
        <u/>
        <sz val="14"/>
        <color indexed="8"/>
        <rFont val="Times New Roman"/>
        <family val="1"/>
        <charset val="204"/>
      </rPr>
      <t>2023 года</t>
    </r>
    <r>
      <rPr>
        <sz val="14"/>
        <color indexed="8"/>
        <rFont val="Times New Roman"/>
        <family val="1"/>
        <charset val="204"/>
      </rPr>
      <t xml:space="preserve"> </t>
    </r>
  </si>
  <si>
    <r>
      <t xml:space="preserve">Обоснование начальной (максимальнй) цены контракта на </t>
    </r>
    <r>
      <rPr>
        <b/>
        <u/>
        <sz val="14"/>
        <color indexed="8"/>
        <rFont val="Times New Roman"/>
        <family val="1"/>
        <charset val="204"/>
      </rPr>
      <t>поставку мягкого инвентаря  для нужд ГБДОУ детский сад № 137 Выборгского района Санкт-Петербурга.</t>
    </r>
  </si>
  <si>
    <t>Полотенце вафельное 45*60 белое, с петелькой</t>
  </si>
  <si>
    <t>Тюль белаяВуаль 2м*2,3 м</t>
  </si>
  <si>
    <t>Тюль белая Вуаль 3м*2,3м</t>
  </si>
  <si>
    <t>Полотенце махровое 40*70</t>
  </si>
  <si>
    <t>Покрывало  стеганое 60*160(розовый цвет)</t>
  </si>
  <si>
    <t>Покрывало  стеганое 90*140 (зеленый цвет)</t>
  </si>
  <si>
    <t>Подушка холлофайбер 40х60</t>
  </si>
  <si>
    <t>Комплект постельного белья  в детскую кроватку (пододеял 150*110, прост.150*110, наволо60*60см)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</si>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</sst>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0"/>
      <color theme="1"/>
      <name val="Times New Roman"/>
      <family val="1"/>
    </font>
    <font>
      <sz val="10"/>
      <color rgb="FF333333"/>
      <name val="Microsoft YaHe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3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15" fillId="0" borderId="0" xfId="0" applyNumberFormat="1" applyFont="1" applyAlignment="1">
      <alignment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2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165" fontId="1" fillId="0" borderId="0" xfId="0" applyNumberFormat="1" applyFont="1" applyBorder="1" applyAlignment="1">
      <alignment vertical="center"/>
    </xf>
    <xf numFmtId="0" fontId="4" fillId="0" borderId="0" xfId="0" applyFont="1" applyAlignment="1" applyProtection="1">
      <alignment horizontal="center"/>
      <protection locked="0"/>
    </xf>
    <xf numFmtId="0" fontId="13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left" vertical="center"/>
    </xf>
    <xf numFmtId="165" fontId="12" fillId="0" borderId="0" xfId="0" applyNumberFormat="1" applyFont="1" applyBorder="1" applyAlignment="1">
      <alignment horizontal="left"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justify" vertical="distributed" wrapText="1"/>
    </xf>
    <xf numFmtId="0" fontId="1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vertical="distributed" wrapText="1"/>
    </xf>
    <xf numFmtId="0" fontId="16" fillId="0" borderId="0" xfId="0" applyFont="1" applyAlignment="1">
      <alignment vertical="distributed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21" fillId="0" borderId="9" xfId="0" applyNumberFormat="1" applyFont="1" applyBorder="1" applyAlignment="1">
      <alignment horizontal="right"/>
    </xf>
    <xf numFmtId="2" fontId="21" fillId="0" borderId="9" xfId="0" applyNumberFormat="1" applyFont="1" applyBorder="1" applyAlignment="1">
      <alignment horizontal="right"/>
    </xf>
    <xf numFmtId="4" fontId="21" fillId="0" borderId="9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8</xdr:row>
      <xdr:rowOff>1228725</xdr:rowOff>
    </xdr:from>
    <xdr:to>
      <xdr:col>11</xdr:col>
      <xdr:colOff>19050</xdr:colOff>
      <xdr:row>8</xdr:row>
      <xdr:rowOff>1581150</xdr:rowOff>
    </xdr:to>
    <xdr:pic>
      <xdr:nvPicPr>
        <xdr:cNvPr id="2317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95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8</xdr:row>
      <xdr:rowOff>923925</xdr:rowOff>
    </xdr:from>
    <xdr:to>
      <xdr:col>9</xdr:col>
      <xdr:colOff>1019175</xdr:colOff>
      <xdr:row>8</xdr:row>
      <xdr:rowOff>1362075</xdr:rowOff>
    </xdr:to>
    <xdr:pic>
      <xdr:nvPicPr>
        <xdr:cNvPr id="2318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1911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8</xdr:row>
      <xdr:rowOff>2038350</xdr:rowOff>
    </xdr:from>
    <xdr:to>
      <xdr:col>11</xdr:col>
      <xdr:colOff>1504950</xdr:colOff>
      <xdr:row>8</xdr:row>
      <xdr:rowOff>2505075</xdr:rowOff>
    </xdr:to>
    <xdr:pic>
      <xdr:nvPicPr>
        <xdr:cNvPr id="2319" name="Picture 5">
          <a:extLst>
            <a:ext uri="{FF2B5EF4-FFF2-40B4-BE49-F238E27FC236}">
              <a16:creationId xmlns:a16="http://schemas.microsoft.com/office/drawing/2014/main" id="{593998B6-BA5B-418F-874F-91433FBF4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630555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219075</xdr:colOff>
      <xdr:row>8</xdr:row>
      <xdr:rowOff>1762125</xdr:rowOff>
    </xdr:from>
    <xdr:to>
      <xdr:col>11</xdr:col>
      <xdr:colOff>371475</xdr:colOff>
      <xdr:row>8</xdr:row>
      <xdr:rowOff>1990725</xdr:rowOff>
    </xdr:to>
    <xdr:pic>
      <xdr:nvPicPr>
        <xdr:cNvPr id="2320" name="Picture 6">
          <a:extLst>
            <a:ext uri="{FF2B5EF4-FFF2-40B4-BE49-F238E27FC236}">
              <a16:creationId xmlns:a16="http://schemas.microsoft.com/office/drawing/2014/main" id="{64B3E55D-9384-4B2A-A5D0-3E0AE85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60293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4"/>
  <sheetViews>
    <sheetView tabSelected="1" view="pageBreakPreview" topLeftCell="A14" zoomScaleNormal="100" workbookViewId="0">
      <selection activeCell="N18" sqref="N18"/>
    </sheetView>
  </sheetViews>
  <sheetFormatPr baseColWidth="10" defaultColWidth="9.1640625" defaultRowHeight="13" x14ac:dyDescent="0.15"/>
  <cols>
    <col min="1" max="1" width="4" style="1" customWidth="1"/>
    <col min="2" max="2" width="26.33203125" style="1" customWidth="1"/>
    <col min="3" max="3" width="8" style="1" customWidth="1"/>
    <col min="4" max="4" width="8.83203125" style="1" customWidth="1"/>
    <col min="5" max="7" width="11.6640625" style="1" customWidth="1"/>
    <col min="8" max="8" width="9.1640625" style="1"/>
    <col min="9" max="10" width="15.5" style="1" customWidth="1"/>
    <col min="11" max="11" width="14.33203125" style="1" customWidth="1"/>
    <col min="12" max="12" width="22.6640625" style="1" customWidth="1"/>
    <col min="13" max="14" width="11.33203125" style="1" customWidth="1"/>
    <col min="15" max="15" width="10.5" style="1" bestFit="1" customWidth="1"/>
    <col min="16" max="16384" width="9.1640625" style="1"/>
  </cols>
  <sheetData>
    <row r="1" spans="1:15" ht="54.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3" t="s">
        <v>25</v>
      </c>
      <c r="M1" s="57"/>
      <c r="N1" s="57"/>
      <c r="O1" s="57"/>
    </row>
    <row r="2" spans="1:15" ht="78.7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3" t="s">
        <v>29</v>
      </c>
      <c r="M2" s="43"/>
      <c r="N2" s="43"/>
      <c r="O2" s="43"/>
    </row>
    <row r="3" spans="1:15" ht="13.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6"/>
      <c r="M3" s="6"/>
      <c r="N3" s="6"/>
      <c r="O3" s="6"/>
    </row>
    <row r="4" spans="1:15" ht="18.75" customHeight="1" x14ac:dyDescent="0.2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5" s="4" customFormat="1" ht="93" customHeight="1" x14ac:dyDescent="0.2">
      <c r="A5" s="51" t="s">
        <v>34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5" s="4" customFormat="1" ht="38.25" customHeight="1" x14ac:dyDescent="0.2">
      <c r="A6" s="23"/>
      <c r="B6" s="22" t="s">
        <v>18</v>
      </c>
      <c r="C6" s="26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7"/>
    </row>
    <row r="7" spans="1:15" s="4" customFormat="1" ht="75" customHeight="1" x14ac:dyDescent="0.2">
      <c r="A7" s="7"/>
      <c r="B7" s="7" t="s">
        <v>20</v>
      </c>
      <c r="C7" s="62" t="s">
        <v>19</v>
      </c>
      <c r="D7" s="63"/>
      <c r="E7" s="63"/>
      <c r="F7" s="63"/>
      <c r="G7" s="63"/>
      <c r="H7" s="63"/>
      <c r="I7" s="63"/>
      <c r="J7" s="63"/>
      <c r="K7" s="63"/>
      <c r="L7" s="63"/>
      <c r="M7" s="63"/>
      <c r="N7" s="7"/>
      <c r="O7" s="7"/>
    </row>
    <row r="8" spans="1:15" ht="53.25" customHeight="1" x14ac:dyDescent="0.15">
      <c r="A8" s="60" t="s">
        <v>0</v>
      </c>
      <c r="B8" s="60" t="s">
        <v>9</v>
      </c>
      <c r="C8" s="44" t="s">
        <v>1</v>
      </c>
      <c r="D8" s="44" t="s">
        <v>2</v>
      </c>
      <c r="E8" s="46" t="s">
        <v>10</v>
      </c>
      <c r="F8" s="47"/>
      <c r="G8" s="48"/>
      <c r="H8" s="16"/>
      <c r="I8" s="61" t="s">
        <v>13</v>
      </c>
      <c r="J8" s="61"/>
      <c r="K8" s="61"/>
      <c r="L8" s="53" t="s">
        <v>23</v>
      </c>
      <c r="M8" s="53"/>
      <c r="N8" s="53"/>
      <c r="O8" s="53"/>
    </row>
    <row r="9" spans="1:15" ht="199.5" customHeight="1" x14ac:dyDescent="0.15">
      <c r="A9" s="60"/>
      <c r="B9" s="60"/>
      <c r="C9" s="45"/>
      <c r="D9" s="45"/>
      <c r="E9" s="35" t="s">
        <v>30</v>
      </c>
      <c r="F9" s="17" t="s">
        <v>31</v>
      </c>
      <c r="G9" s="17" t="s">
        <v>32</v>
      </c>
      <c r="H9" s="17" t="s">
        <v>5</v>
      </c>
      <c r="I9" s="17" t="s">
        <v>4</v>
      </c>
      <c r="J9" s="17" t="s">
        <v>3</v>
      </c>
      <c r="K9" s="19" t="s">
        <v>21</v>
      </c>
      <c r="L9" s="20" t="s">
        <v>22</v>
      </c>
      <c r="M9" s="18" t="s">
        <v>7</v>
      </c>
      <c r="N9" s="18" t="s">
        <v>8</v>
      </c>
      <c r="O9" s="18" t="s">
        <v>11</v>
      </c>
    </row>
    <row r="10" spans="1:15" ht="199.5" customHeight="1" x14ac:dyDescent="0.25">
      <c r="A10" s="36">
        <v>1</v>
      </c>
      <c r="B10" s="39" t="s">
        <v>35</v>
      </c>
      <c r="C10" s="34" t="s">
        <v>43</v>
      </c>
      <c r="D10" s="64">
        <v>70</v>
      </c>
      <c r="E10" s="65">
        <v>78.010000000000005</v>
      </c>
      <c r="F10" s="65">
        <v>78</v>
      </c>
      <c r="G10" s="65">
        <v>78</v>
      </c>
      <c r="H10" s="28" t="s">
        <v>6</v>
      </c>
      <c r="I10" s="29">
        <f t="shared" ref="I10:I17" si="0">AVERAGE(E10:G10)</f>
        <v>78.00333333333333</v>
      </c>
      <c r="J10" s="30">
        <f>SQRT(((SUM((POWER(G10-I10,2)),(POWER(F10-I10,2)),(POWER(E10-I10,2)))/(COLUMNS(E10:G10)-1))))</f>
        <v>5.7735026918992113E-3</v>
      </c>
      <c r="K10" s="30">
        <f>J10/I10*100</f>
        <v>7.4016102199468553E-3</v>
      </c>
      <c r="L10" s="29">
        <f>((D10/3)*(SUM(E10:G10)))</f>
        <v>5460.2333333333327</v>
      </c>
      <c r="M10" s="31">
        <f>L10/D10</f>
        <v>78.00333333333333</v>
      </c>
      <c r="N10" s="31">
        <f>ROUNDDOWN(M10,2)</f>
        <v>78</v>
      </c>
      <c r="O10" s="31">
        <f>N10*D10</f>
        <v>5460</v>
      </c>
    </row>
    <row r="11" spans="1:15" ht="199.5" customHeight="1" x14ac:dyDescent="0.25">
      <c r="A11" s="36">
        <v>2</v>
      </c>
      <c r="B11" s="39" t="s">
        <v>36</v>
      </c>
      <c r="C11" s="34" t="s">
        <v>43</v>
      </c>
      <c r="D11" s="64">
        <v>2</v>
      </c>
      <c r="E11" s="66">
        <v>1903.5</v>
      </c>
      <c r="F11" s="66">
        <v>1946</v>
      </c>
      <c r="G11" s="66">
        <v>1946</v>
      </c>
      <c r="H11" s="37"/>
      <c r="I11" s="29">
        <f t="shared" si="0"/>
        <v>1931.8333333333333</v>
      </c>
      <c r="J11" s="30">
        <f t="shared" ref="J11:J17" si="1">SQRT(((SUM((POWER(G11-I11,2)),(POWER(F11-I11,2)),(POWER(E11-I11,2)))/(COLUMNS(E11:G11)-1))))</f>
        <v>24.537386440559096</v>
      </c>
      <c r="K11" s="30">
        <f t="shared" ref="K11:K17" si="2">J11/I11*100</f>
        <v>1.2701606301730186</v>
      </c>
      <c r="L11" s="29">
        <f t="shared" ref="L11:L17" si="3">((D11/3)*(SUM(E11:G11)))</f>
        <v>3863.6666666666665</v>
      </c>
      <c r="M11" s="31">
        <f t="shared" ref="M11:M17" si="4">L11/D11</f>
        <v>1931.8333333333333</v>
      </c>
      <c r="N11" s="31">
        <f t="shared" ref="N11:N17" si="5">ROUNDDOWN(M11,2)</f>
        <v>1931.83</v>
      </c>
      <c r="O11" s="31">
        <f t="shared" ref="O11:O17" si="6">N11*D11</f>
        <v>3863.66</v>
      </c>
    </row>
    <row r="12" spans="1:15" ht="199.5" customHeight="1" x14ac:dyDescent="0.25">
      <c r="A12" s="38">
        <v>3</v>
      </c>
      <c r="B12" s="39" t="s">
        <v>37</v>
      </c>
      <c r="C12" s="34" t="s">
        <v>43</v>
      </c>
      <c r="D12" s="64">
        <v>2</v>
      </c>
      <c r="E12" s="66">
        <v>2069</v>
      </c>
      <c r="F12" s="66">
        <v>2069</v>
      </c>
      <c r="G12" s="66">
        <v>2072.9</v>
      </c>
      <c r="H12" s="37"/>
      <c r="I12" s="29">
        <f t="shared" si="0"/>
        <v>2070.2999999999997</v>
      </c>
      <c r="J12" s="30">
        <f t="shared" si="1"/>
        <v>2.2516660498395931</v>
      </c>
      <c r="K12" s="30">
        <f t="shared" si="2"/>
        <v>0.10876037530017839</v>
      </c>
      <c r="L12" s="29">
        <f t="shared" si="3"/>
        <v>4140.5999999999995</v>
      </c>
      <c r="M12" s="31">
        <f t="shared" si="4"/>
        <v>2070.2999999999997</v>
      </c>
      <c r="N12" s="31">
        <f t="shared" si="5"/>
        <v>2070.3000000000002</v>
      </c>
      <c r="O12" s="31">
        <f t="shared" si="6"/>
        <v>4140.6000000000004</v>
      </c>
    </row>
    <row r="13" spans="1:15" ht="199.5" customHeight="1" x14ac:dyDescent="0.25">
      <c r="A13" s="38">
        <v>4</v>
      </c>
      <c r="B13" s="39" t="s">
        <v>38</v>
      </c>
      <c r="C13" s="34" t="s">
        <v>43</v>
      </c>
      <c r="D13" s="64">
        <v>20</v>
      </c>
      <c r="E13" s="65">
        <v>266</v>
      </c>
      <c r="F13" s="65">
        <v>266</v>
      </c>
      <c r="G13" s="65">
        <v>266</v>
      </c>
      <c r="H13" s="37"/>
      <c r="I13" s="29">
        <f t="shared" si="0"/>
        <v>266</v>
      </c>
      <c r="J13" s="30">
        <f t="shared" si="1"/>
        <v>0</v>
      </c>
      <c r="K13" s="30">
        <f t="shared" si="2"/>
        <v>0</v>
      </c>
      <c r="L13" s="29">
        <f t="shared" si="3"/>
        <v>5320</v>
      </c>
      <c r="M13" s="31">
        <f t="shared" si="4"/>
        <v>266</v>
      </c>
      <c r="N13" s="31">
        <f t="shared" si="5"/>
        <v>266</v>
      </c>
      <c r="O13" s="31">
        <f t="shared" si="6"/>
        <v>5320</v>
      </c>
    </row>
    <row r="14" spans="1:15" ht="199.5" customHeight="1" x14ac:dyDescent="0.25">
      <c r="A14" s="38">
        <v>5</v>
      </c>
      <c r="B14" s="39" t="s">
        <v>39</v>
      </c>
      <c r="C14" s="34" t="s">
        <v>43</v>
      </c>
      <c r="D14" s="64">
        <v>11</v>
      </c>
      <c r="E14" s="65">
        <v>720</v>
      </c>
      <c r="F14" s="65">
        <v>720</v>
      </c>
      <c r="G14" s="65">
        <v>720</v>
      </c>
      <c r="H14" s="37"/>
      <c r="I14" s="29">
        <f t="shared" si="0"/>
        <v>720</v>
      </c>
      <c r="J14" s="30">
        <f t="shared" si="1"/>
        <v>0</v>
      </c>
      <c r="K14" s="30">
        <f t="shared" si="2"/>
        <v>0</v>
      </c>
      <c r="L14" s="29">
        <f t="shared" si="3"/>
        <v>7920</v>
      </c>
      <c r="M14" s="31">
        <f t="shared" si="4"/>
        <v>720</v>
      </c>
      <c r="N14" s="31">
        <f t="shared" si="5"/>
        <v>720</v>
      </c>
      <c r="O14" s="31">
        <f t="shared" si="6"/>
        <v>7920</v>
      </c>
    </row>
    <row r="15" spans="1:15" ht="199.5" customHeight="1" x14ac:dyDescent="0.25">
      <c r="A15" s="38">
        <v>6</v>
      </c>
      <c r="B15" s="39" t="s">
        <v>40</v>
      </c>
      <c r="C15" s="34" t="s">
        <v>43</v>
      </c>
      <c r="D15" s="64">
        <v>12</v>
      </c>
      <c r="E15" s="65">
        <v>795</v>
      </c>
      <c r="F15" s="65">
        <v>795</v>
      </c>
      <c r="G15" s="65">
        <v>795</v>
      </c>
      <c r="H15" s="37"/>
      <c r="I15" s="29">
        <f t="shared" si="0"/>
        <v>795</v>
      </c>
      <c r="J15" s="30">
        <f t="shared" si="1"/>
        <v>0</v>
      </c>
      <c r="K15" s="30">
        <f t="shared" si="2"/>
        <v>0</v>
      </c>
      <c r="L15" s="29">
        <f t="shared" si="3"/>
        <v>9540</v>
      </c>
      <c r="M15" s="31">
        <f t="shared" si="4"/>
        <v>795</v>
      </c>
      <c r="N15" s="31">
        <f t="shared" si="5"/>
        <v>795</v>
      </c>
      <c r="O15" s="31">
        <f t="shared" si="6"/>
        <v>9540</v>
      </c>
    </row>
    <row r="16" spans="1:15" ht="199.5" customHeight="1" x14ac:dyDescent="0.25">
      <c r="A16" s="38">
        <v>7</v>
      </c>
      <c r="B16" s="39" t="s">
        <v>41</v>
      </c>
      <c r="C16" s="34" t="s">
        <v>43</v>
      </c>
      <c r="D16" s="64">
        <v>30</v>
      </c>
      <c r="E16" s="65">
        <v>360</v>
      </c>
      <c r="F16" s="65">
        <v>360</v>
      </c>
      <c r="G16" s="65">
        <v>360</v>
      </c>
      <c r="H16" s="37"/>
      <c r="I16" s="29">
        <f t="shared" si="0"/>
        <v>360</v>
      </c>
      <c r="J16" s="30">
        <f t="shared" si="1"/>
        <v>0</v>
      </c>
      <c r="K16" s="30">
        <f t="shared" si="2"/>
        <v>0</v>
      </c>
      <c r="L16" s="29">
        <f t="shared" si="3"/>
        <v>10800</v>
      </c>
      <c r="M16" s="31">
        <f t="shared" si="4"/>
        <v>360</v>
      </c>
      <c r="N16" s="31">
        <f t="shared" si="5"/>
        <v>360</v>
      </c>
      <c r="O16" s="31">
        <f t="shared" si="6"/>
        <v>10800</v>
      </c>
    </row>
    <row r="17" spans="1:15" ht="199.5" customHeight="1" x14ac:dyDescent="0.25">
      <c r="A17" s="38">
        <v>8</v>
      </c>
      <c r="B17" s="39" t="s">
        <v>42</v>
      </c>
      <c r="C17" s="34" t="s">
        <v>43</v>
      </c>
      <c r="D17" s="64">
        <v>20</v>
      </c>
      <c r="E17" s="66">
        <v>1020</v>
      </c>
      <c r="F17" s="66">
        <v>1100</v>
      </c>
      <c r="G17" s="66">
        <v>1500</v>
      </c>
      <c r="H17" s="37"/>
      <c r="I17" s="29">
        <f t="shared" si="0"/>
        <v>1206.6666666666667</v>
      </c>
      <c r="J17" s="30">
        <f t="shared" si="1"/>
        <v>257.16402029314548</v>
      </c>
      <c r="K17" s="30">
        <f t="shared" si="2"/>
        <v>21.311935383409843</v>
      </c>
      <c r="L17" s="29">
        <f t="shared" si="3"/>
        <v>24133.333333333336</v>
      </c>
      <c r="M17" s="31">
        <f t="shared" si="4"/>
        <v>1206.6666666666667</v>
      </c>
      <c r="N17" s="31">
        <f t="shared" si="5"/>
        <v>1206.6600000000001</v>
      </c>
      <c r="O17" s="31">
        <f t="shared" si="6"/>
        <v>24133.200000000001</v>
      </c>
    </row>
    <row r="18" spans="1:15" s="2" customFormat="1" ht="28.25" customHeight="1" x14ac:dyDescent="0.2">
      <c r="A18" s="49" t="s">
        <v>24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40">
        <f>SUM(O10:O17)</f>
        <v>71177.460000000006</v>
      </c>
      <c r="O18" s="24">
        <v>17</v>
      </c>
    </row>
    <row r="19" spans="1:15" s="2" customFormat="1" ht="33.5" customHeight="1" x14ac:dyDescent="0.2">
      <c r="A19" s="21"/>
      <c r="B19" s="21"/>
      <c r="C19" s="21"/>
      <c r="D19" s="21"/>
      <c r="E19" s="21"/>
      <c r="F19" s="21"/>
      <c r="G19" s="21"/>
      <c r="H19" s="21"/>
      <c r="I19" s="8"/>
      <c r="J19" s="9"/>
      <c r="K19" s="9"/>
      <c r="L19" s="9"/>
      <c r="M19" s="9"/>
      <c r="N19" s="9"/>
      <c r="O19" s="10"/>
    </row>
    <row r="20" spans="1:15" s="2" customFormat="1" ht="60.75" customHeight="1" x14ac:dyDescent="0.2">
      <c r="A20" s="58" t="s">
        <v>16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 spans="1:15" s="2" customFormat="1" ht="39" customHeight="1" x14ac:dyDescent="0.2">
      <c r="A21" s="42" t="s">
        <v>15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</row>
    <row r="22" spans="1:15" s="2" customFormat="1" ht="10.5" customHeight="1" x14ac:dyDescent="0.2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spans="1:15" s="2" customFormat="1" ht="9.75" customHeight="1" x14ac:dyDescent="0.2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s="2" customFormat="1" ht="18.75" customHeight="1" x14ac:dyDescent="0.2">
      <c r="A24" s="56" t="s">
        <v>14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</row>
    <row r="25" spans="1:15" s="2" customFormat="1" ht="5.25" customHeigh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spans="1:15" s="2" customFormat="1" ht="21.75" customHeight="1" x14ac:dyDescent="0.2">
      <c r="A26" s="42" t="s">
        <v>26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spans="1:15" ht="15.75" customHeight="1" x14ac:dyDescent="0.2">
      <c r="A27" s="55"/>
      <c r="B27" s="55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s="3" customFormat="1" ht="11.25" customHeight="1" x14ac:dyDescent="0.2">
      <c r="A28" s="12"/>
      <c r="B28" s="12"/>
      <c r="C28" s="12"/>
      <c r="D28" s="4"/>
      <c r="E28" s="13"/>
      <c r="F28" s="14"/>
      <c r="G28" s="15"/>
      <c r="H28" s="5"/>
      <c r="I28" s="5"/>
      <c r="J28" s="5"/>
      <c r="K28" s="5"/>
      <c r="L28" s="5"/>
      <c r="M28" s="5"/>
      <c r="N28" s="5"/>
      <c r="O28" s="5"/>
    </row>
    <row r="29" spans="1:15" s="5" customFormat="1" ht="27" customHeight="1" x14ac:dyDescent="0.2">
      <c r="A29" s="12"/>
      <c r="B29" s="54" t="s">
        <v>33</v>
      </c>
      <c r="C29" s="54"/>
      <c r="D29" s="54"/>
      <c r="E29" s="54"/>
      <c r="F29" s="14"/>
      <c r="G29" s="15"/>
    </row>
    <row r="30" spans="1:15" s="4" customFormat="1" ht="19.5" customHeight="1" x14ac:dyDescent="0.2">
      <c r="A30" s="41" t="s">
        <v>12</v>
      </c>
      <c r="B30" s="41"/>
      <c r="C30" s="41"/>
      <c r="D30" s="41"/>
      <c r="E30" s="41"/>
      <c r="F30" s="32"/>
      <c r="G30" s="32"/>
      <c r="H30" s="32"/>
      <c r="I30" s="32"/>
      <c r="J30" s="32"/>
      <c r="K30" s="32"/>
      <c r="L30" s="32"/>
      <c r="M30" s="32"/>
      <c r="N30" s="32"/>
      <c r="O30" s="32"/>
    </row>
    <row r="31" spans="1:15" s="4" customFormat="1" ht="20" customHeight="1" x14ac:dyDescent="0.2">
      <c r="A31" s="33"/>
      <c r="B31" s="33" t="s">
        <v>27</v>
      </c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</row>
    <row r="32" spans="1:15" s="4" customFormat="1" ht="25.25" customHeight="1" x14ac:dyDescent="0.2">
      <c r="A32" s="33"/>
      <c r="B32" s="33" t="s">
        <v>28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</row>
    <row r="33" spans="1:15" s="4" customFormat="1" ht="14.25" customHeight="1" x14ac:dyDescent="0.2">
      <c r="A33" s="33"/>
      <c r="B33" s="33" t="s">
        <v>17</v>
      </c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</row>
    <row r="34" spans="1:15" s="4" customFormat="1" ht="14.25" customHeight="1" x14ac:dyDescent="0.2">
      <c r="A34" s="33"/>
      <c r="B34" s="33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</row>
  </sheetData>
  <mergeCells count="21">
    <mergeCell ref="L1:O1"/>
    <mergeCell ref="A20:O20"/>
    <mergeCell ref="A8:A9"/>
    <mergeCell ref="B8:B9"/>
    <mergeCell ref="I8:K8"/>
    <mergeCell ref="C7:M7"/>
    <mergeCell ref="A30:E30"/>
    <mergeCell ref="A26:O26"/>
    <mergeCell ref="L2:O2"/>
    <mergeCell ref="A22:O22"/>
    <mergeCell ref="D8:D9"/>
    <mergeCell ref="E8:G8"/>
    <mergeCell ref="C8:C9"/>
    <mergeCell ref="A18:M18"/>
    <mergeCell ref="A5:O5"/>
    <mergeCell ref="A4:O4"/>
    <mergeCell ref="L8:O8"/>
    <mergeCell ref="B29:E29"/>
    <mergeCell ref="A27:B27"/>
    <mergeCell ref="A21:O21"/>
    <mergeCell ref="A24:O24"/>
  </mergeCells>
  <phoneticPr fontId="0" type="noConversion"/>
  <pageMargins left="0.51181102362204722" right="0.31496062992125984" top="0.74803149606299213" bottom="0.55118110236220474" header="0.31496062992125984" footer="0.31496062992125984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Microsoft Office User</cp:lastModifiedBy>
  <cp:lastPrinted>2023-03-03T12:35:21Z</cp:lastPrinted>
  <dcterms:created xsi:type="dcterms:W3CDTF">2014-01-15T18:15:09Z</dcterms:created>
  <dcterms:modified xsi:type="dcterms:W3CDTF">2023-12-18T19:21:42Z</dcterms:modified>
</cp:coreProperties>
</file>