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2024\ПУБЛИЧКА\ЭМ Оказание услуг по ремонту автомобиля Ford Focus 119 828,00\"/>
    </mc:Choice>
  </mc:AlternateContent>
  <bookViews>
    <workbookView xWindow="0" yWindow="0" windowWidth="16785" windowHeight="3915"/>
  </bookViews>
  <sheets>
    <sheet name="Расчет" sheetId="14" r:id="rId1"/>
  </sheets>
  <definedNames>
    <definedName name="_xlnm.Print_Area" localSheetId="0">Расчет!$A$1:$Q$65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61" i="14" l="1"/>
  <c r="K60" i="14"/>
  <c r="M60" i="14"/>
  <c r="N60" i="14"/>
  <c r="P60" i="14"/>
  <c r="Q60" i="14" s="1"/>
  <c r="K59" i="14"/>
  <c r="M59" i="14"/>
  <c r="N59" i="14"/>
  <c r="O59" i="14" s="1"/>
  <c r="P59" i="14"/>
  <c r="Q59" i="14" s="1"/>
  <c r="K58" i="14"/>
  <c r="M58" i="14"/>
  <c r="N58" i="14"/>
  <c r="O58" i="14" s="1"/>
  <c r="P58" i="14"/>
  <c r="Q58" i="14" s="1"/>
  <c r="K57" i="14"/>
  <c r="M57" i="14"/>
  <c r="N57" i="14"/>
  <c r="O57" i="14" s="1"/>
  <c r="P57" i="14"/>
  <c r="Q57" i="14" s="1"/>
  <c r="K56" i="14"/>
  <c r="M56" i="14"/>
  <c r="N56" i="14"/>
  <c r="P56" i="14"/>
  <c r="Q56" i="14"/>
  <c r="K55" i="14"/>
  <c r="M55" i="14"/>
  <c r="O55" i="14" s="1"/>
  <c r="N55" i="14"/>
  <c r="P55" i="14"/>
  <c r="Q55" i="14"/>
  <c r="K54" i="14"/>
  <c r="M54" i="14"/>
  <c r="N54" i="14"/>
  <c r="P54" i="14"/>
  <c r="Q54" i="14" s="1"/>
  <c r="K53" i="14"/>
  <c r="M53" i="14"/>
  <c r="N53" i="14"/>
  <c r="O53" i="14" s="1"/>
  <c r="P53" i="14"/>
  <c r="Q53" i="14" s="1"/>
  <c r="K52" i="14"/>
  <c r="M52" i="14"/>
  <c r="N52" i="14"/>
  <c r="P52" i="14"/>
  <c r="Q52" i="14" s="1"/>
  <c r="K51" i="14"/>
  <c r="M51" i="14"/>
  <c r="N51" i="14"/>
  <c r="O51" i="14" s="1"/>
  <c r="P51" i="14"/>
  <c r="Q51" i="14" s="1"/>
  <c r="K50" i="14"/>
  <c r="M50" i="14"/>
  <c r="N50" i="14"/>
  <c r="O50" i="14" s="1"/>
  <c r="P50" i="14"/>
  <c r="Q50" i="14"/>
  <c r="K49" i="14"/>
  <c r="M49" i="14"/>
  <c r="N49" i="14"/>
  <c r="P49" i="14"/>
  <c r="Q49" i="14"/>
  <c r="K48" i="14"/>
  <c r="M48" i="14"/>
  <c r="N48" i="14"/>
  <c r="P48" i="14"/>
  <c r="Q48" i="14" s="1"/>
  <c r="K47" i="14"/>
  <c r="M47" i="14"/>
  <c r="N47" i="14"/>
  <c r="P47" i="14"/>
  <c r="Q47" i="14" s="1"/>
  <c r="K39" i="14"/>
  <c r="M39" i="14"/>
  <c r="N39" i="14"/>
  <c r="O39" i="14" s="1"/>
  <c r="P39" i="14"/>
  <c r="Q39" i="14" s="1"/>
  <c r="K38" i="14"/>
  <c r="M38" i="14"/>
  <c r="N38" i="14"/>
  <c r="O38" i="14"/>
  <c r="P38" i="14"/>
  <c r="Q38" i="14" s="1"/>
  <c r="K37" i="14"/>
  <c r="M37" i="14"/>
  <c r="N37" i="14"/>
  <c r="P37" i="14"/>
  <c r="Q37" i="14" s="1"/>
  <c r="K36" i="14"/>
  <c r="M36" i="14"/>
  <c r="N36" i="14"/>
  <c r="O36" i="14" s="1"/>
  <c r="P36" i="14"/>
  <c r="Q36" i="14" s="1"/>
  <c r="K35" i="14"/>
  <c r="M35" i="14"/>
  <c r="N35" i="14"/>
  <c r="P35" i="14"/>
  <c r="Q35" i="14" s="1"/>
  <c r="K34" i="14"/>
  <c r="M34" i="14"/>
  <c r="N34" i="14"/>
  <c r="P34" i="14"/>
  <c r="Q34" i="14" s="1"/>
  <c r="K33" i="14"/>
  <c r="M33" i="14"/>
  <c r="N33" i="14"/>
  <c r="P33" i="14"/>
  <c r="Q33" i="14"/>
  <c r="K32" i="14"/>
  <c r="M32" i="14"/>
  <c r="N32" i="14"/>
  <c r="P32" i="14"/>
  <c r="Q32" i="14" s="1"/>
  <c r="Q40" i="14" s="1"/>
  <c r="K31" i="14"/>
  <c r="M31" i="14"/>
  <c r="N31" i="14"/>
  <c r="O31" i="14" s="1"/>
  <c r="P31" i="14"/>
  <c r="Q31" i="14" s="1"/>
  <c r="K30" i="14"/>
  <c r="M30" i="14"/>
  <c r="N30" i="14"/>
  <c r="P30" i="14"/>
  <c r="Q30" i="14" s="1"/>
  <c r="K29" i="14"/>
  <c r="M29" i="14"/>
  <c r="N29" i="14"/>
  <c r="O29" i="14" s="1"/>
  <c r="P29" i="14"/>
  <c r="Q29" i="14" s="1"/>
  <c r="O32" i="14" l="1"/>
  <c r="O60" i="14"/>
  <c r="O52" i="14"/>
  <c r="O48" i="14"/>
  <c r="O37" i="14"/>
  <c r="O35" i="14"/>
  <c r="O30" i="14"/>
  <c r="O56" i="14"/>
  <c r="O54" i="14"/>
  <c r="O49" i="14"/>
  <c r="O47" i="14"/>
  <c r="O34" i="14"/>
  <c r="O33" i="14"/>
  <c r="P46" i="14"/>
  <c r="Q46" i="14" s="1"/>
  <c r="N46" i="14"/>
  <c r="M46" i="14"/>
  <c r="K46" i="14"/>
  <c r="P45" i="14"/>
  <c r="Q45" i="14" s="1"/>
  <c r="N45" i="14"/>
  <c r="M45" i="14"/>
  <c r="K45" i="14"/>
  <c r="P44" i="14"/>
  <c r="Q44" i="14" s="1"/>
  <c r="N44" i="14"/>
  <c r="M44" i="14"/>
  <c r="K44" i="14"/>
  <c r="P43" i="14"/>
  <c r="Q43" i="14" s="1"/>
  <c r="N43" i="14"/>
  <c r="M43" i="14"/>
  <c r="K43" i="14"/>
  <c r="P42" i="14"/>
  <c r="Q42" i="14" s="1"/>
  <c r="N42" i="14"/>
  <c r="M42" i="14"/>
  <c r="K42" i="14"/>
  <c r="P41" i="14"/>
  <c r="Q41" i="14" s="1"/>
  <c r="N41" i="14"/>
  <c r="M41" i="14"/>
  <c r="K41" i="14"/>
  <c r="K24" i="14"/>
  <c r="M24" i="14"/>
  <c r="N24" i="14"/>
  <c r="P24" i="14"/>
  <c r="Q24" i="14" s="1"/>
  <c r="K25" i="14"/>
  <c r="M25" i="14"/>
  <c r="N25" i="14"/>
  <c r="P25" i="14"/>
  <c r="Q25" i="14" s="1"/>
  <c r="K26" i="14"/>
  <c r="M26" i="14"/>
  <c r="N26" i="14"/>
  <c r="P26" i="14"/>
  <c r="Q26" i="14" s="1"/>
  <c r="K27" i="14"/>
  <c r="M27" i="14"/>
  <c r="N27" i="14"/>
  <c r="P27" i="14"/>
  <c r="Q27" i="14" s="1"/>
  <c r="K28" i="14"/>
  <c r="M28" i="14"/>
  <c r="N28" i="14"/>
  <c r="P28" i="14"/>
  <c r="Q28" i="14" s="1"/>
  <c r="O28" i="14" l="1"/>
  <c r="O26" i="14"/>
  <c r="O25" i="14"/>
  <c r="O24" i="14"/>
  <c r="O27" i="14"/>
  <c r="O42" i="14"/>
  <c r="O44" i="14"/>
  <c r="O46" i="14"/>
  <c r="O41" i="14"/>
  <c r="O43" i="14"/>
  <c r="O45" i="14"/>
  <c r="N23" i="14"/>
  <c r="M23" i="14"/>
  <c r="K23" i="14"/>
  <c r="P23" i="14"/>
  <c r="Q23" i="14" s="1"/>
  <c r="Q62" i="14" l="1"/>
  <c r="O23" i="14"/>
</calcChain>
</file>

<file path=xl/sharedStrings.xml><?xml version="1.0" encoding="utf-8"?>
<sst xmlns="http://schemas.openxmlformats.org/spreadsheetml/2006/main" count="91" uniqueCount="79">
  <si>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</si>
  <si>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</si>
  <si>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</si>
  <si>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</si>
  <si>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</si>
  <si>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</si>
  <si>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</si>
  <si>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</si>
  <si>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</si>
  <si>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</si>
  <si>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ИПЦ 2020 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</si>
  <si>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3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</si>
  <si>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</si>
  <si>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Ед. изм.</t>
  </si>
  <si>
    <t xml:space="preserve"> </t>
  </si>
  <si>
    <t>Расчет – обоснование минимальной цены на материалы, изделия, оборудование и услуг используемого для выполнения работ</t>
  </si>
  <si>
    <t>Ответы на запрос получены от трех поставщиков (подрядчиков, исполнителей).</t>
  </si>
  <si>
    <t>9 = кол-во ответов ИЦИ</t>
  </si>
  <si>
    <t>10=          /9</t>
  </si>
  <si>
    <t>8=5+6+7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</si>
  <si>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Начальная (максимальная) цена контракта </t>
  </si>
  <si>
    <t>14=13*4</t>
  </si>
  <si>
    <t>Текущая минимальная цена за ед. изм. с НДС в руб.</t>
  </si>
  <si>
    <t xml:space="preserve">                        , руб. с НДС 20%</t>
  </si>
  <si>
    <t>Составил: экономист</t>
  </si>
  <si>
    <t>Иванова Л.В.</t>
  </si>
  <si>
    <t xml:space="preserve">ИЦИ №4                 Вх. № 4 </t>
  </si>
  <si>
    <t xml:space="preserve">ИЦИ №5                 Вх. № 5 </t>
  </si>
  <si>
    <r>
      <t xml:space="preserve">Заказчиком было направлены запросы о предоставлении ценовой информации </t>
    </r>
    <r>
      <rPr>
        <sz val="12"/>
        <color rgb="FFFF0000"/>
        <rFont val="Times New Roman"/>
        <family val="1"/>
        <charset val="204"/>
      </rPr>
      <t xml:space="preserve">5-ти </t>
    </r>
    <r>
      <rPr>
        <sz val="12"/>
        <color theme="1"/>
        <rFont val="Times New Roman"/>
        <family val="1"/>
        <charset val="204"/>
      </rPr>
      <t>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</si>
  <si>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шт</t>
  </si>
  <si>
    <t>количество</t>
  </si>
  <si>
    <t>УТВЕРЖДАЮ:</t>
  </si>
  <si>
    <t>Начальник</t>
  </si>
  <si>
    <t>СПб ГКУ «Управление</t>
  </si>
  <si>
    <t>благоустройства и коммунального</t>
  </si>
  <si>
    <t>обслуживания Пушкинского района»</t>
  </si>
  <si>
    <t>_______________О.Ю.Шачнева</t>
  </si>
  <si>
    <t>л.</t>
  </si>
  <si>
    <t>Всего запчастей:</t>
  </si>
  <si>
    <t>Стойки стабилизатора заднего (к-кт.) - снятие/установка</t>
  </si>
  <si>
    <t xml:space="preserve">Сайлентблок заднего продольного левого рычага передний -снятие/установка (Рычаг снят) </t>
  </si>
  <si>
    <t xml:space="preserve">Сайлентблок заднего продольного правого рычага передний -снятие/установка (Рычаг снят) </t>
  </si>
  <si>
    <t>Развал-схождение 2 оси (малый и средний класс)</t>
  </si>
  <si>
    <t xml:space="preserve">Слесарные работы </t>
  </si>
  <si>
    <t>Рычаги задней подвески (к-кт 6 шт.) - снятие/установка</t>
  </si>
  <si>
    <t>Рычаг задний продольный правый - снятие/установка</t>
  </si>
  <si>
    <t xml:space="preserve">Рычаг задний продольный левый - снятие/установка </t>
  </si>
  <si>
    <t>К-кт ремня ГРМ - снятие/установка (Бензин)</t>
  </si>
  <si>
    <t xml:space="preserve">Насос водяной (помпа) - снятие/установка (Ремень ГРМ снят, с учетом удаления воздуха) (1,6) </t>
  </si>
  <si>
    <t xml:space="preserve">Защита картера - снятие/установка </t>
  </si>
  <si>
    <t xml:space="preserve">Термоэкран глушителя - закрепить </t>
  </si>
  <si>
    <t>Тяга рулевая левая - снятие/установка (в сборе с наконечником)</t>
  </si>
  <si>
    <t xml:space="preserve">Тяга рулевая правая - снятие/установка (в сборе с наконечни-ком) </t>
  </si>
  <si>
    <t xml:space="preserve">Стойки стабилизатора переднего к-кт - снятие/установка </t>
  </si>
  <si>
    <t xml:space="preserve">Колодки тормозные задние вместе с дисками - замена ком- плекта </t>
  </si>
  <si>
    <t xml:space="preserve">Опора шаровая нижняя левая - снятие/установка (На заклепках) </t>
  </si>
  <si>
    <t xml:space="preserve">Рычаг L/R зад. </t>
  </si>
  <si>
    <t xml:space="preserve">Рычаг задней подвески (под пружину) L=R, </t>
  </si>
  <si>
    <t xml:space="preserve">Болт развал-схождения </t>
  </si>
  <si>
    <t>Расходные материалы 250 (очистит., ж.ключ, очист.контакт)</t>
  </si>
  <si>
    <t xml:space="preserve">Стойка стабилизатора заднего </t>
  </si>
  <si>
    <t>Втулка Re стабилизатора МА З(ВК, BL) 03-</t>
  </si>
  <si>
    <t xml:space="preserve">Сайлентблок заднего продольного рычага </t>
  </si>
  <si>
    <t xml:space="preserve">Шаровая опора L перед. </t>
  </si>
  <si>
    <t xml:space="preserve">Стойка стабилизатора переднего </t>
  </si>
  <si>
    <t xml:space="preserve">Тяга рулевая </t>
  </si>
  <si>
    <t>Наконечник рулевой тяги, правый</t>
  </si>
  <si>
    <t>Наконечник рулевой тяги, левый</t>
  </si>
  <si>
    <t>Комплект ремня ГРМ,</t>
  </si>
  <si>
    <t xml:space="preserve">Насос водяной, </t>
  </si>
  <si>
    <t xml:space="preserve">Антифриз </t>
  </si>
  <si>
    <t xml:space="preserve">Ремень поликлиновой, </t>
  </si>
  <si>
    <t>Диск тормозной, задни</t>
  </si>
  <si>
    <t>Колодки тормозные задние, дисковые</t>
  </si>
  <si>
    <t>Наименование запасных частей используемых при ремонте:</t>
  </si>
  <si>
    <t>Рычаг задний</t>
  </si>
  <si>
    <t>ИЦИ №1                Исх. №03/02-24 от 07.02.2024</t>
  </si>
  <si>
    <t>ИЦИ №2                 Исх. № б/н от 07.02.2024</t>
  </si>
  <si>
    <t>ИЦИ №3                 Исх. № 04/02-24 от 07.02.2024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</si>
</sst>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0" fillId="0" borderId="0"/>
    <xf numFmtId="0" fontId="13" fillId="0" borderId="0"/>
    <xf numFmtId="0" fontId="10" fillId="0" borderId="0"/>
    <xf numFmtId="0" fontId="15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1"/>
    <xf numFmtId="0" fontId="6" fillId="0" borderId="0" xfId="1" applyFont="1" applyAlignment="1">
      <alignment vertical="center" wrapText="1"/>
    </xf>
    <xf numFmtId="4" fontId="6" fillId="0" borderId="0" xfId="1" applyNumberFormat="1" applyFont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1" fillId="0" borderId="0" xfId="1" applyAlignment="1">
      <alignment horizontal="right"/>
    </xf>
    <xf numFmtId="10" fontId="1" fillId="0" borderId="0" xfId="1" applyNumberFormat="1"/>
    <xf numFmtId="0" fontId="10" fillId="0" borderId="0" xfId="2"/>
    <xf numFmtId="4" fontId="6" fillId="0" borderId="1" xfId="1" applyNumberFormat="1" applyFont="1" applyFill="1" applyBorder="1" applyAlignment="1">
      <alignment horizontal="center" vertical="center" wrapText="1"/>
    </xf>
    <xf numFmtId="10" fontId="6" fillId="0" borderId="1" xfId="1" applyNumberFormat="1" applyFont="1" applyFill="1" applyBorder="1" applyAlignment="1">
      <alignment horizontal="center" vertical="center" wrapText="1"/>
    </xf>
    <xf numFmtId="0" fontId="0" fillId="0" borderId="0" xfId="1" applyFont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4" fontId="0" fillId="0" borderId="0" xfId="1" applyNumberFormat="1" applyFont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0" fontId="14" fillId="0" borderId="0" xfId="1" applyFont="1"/>
    <xf numFmtId="4" fontId="4" fillId="0" borderId="0" xfId="1" applyNumberFormat="1" applyFont="1" applyAlignment="1">
      <alignment horizontal="center" vertical="center" wrapText="1"/>
    </xf>
    <xf numFmtId="4" fontId="11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top" wrapText="1"/>
    </xf>
    <xf numFmtId="0" fontId="16" fillId="2" borderId="1" xfId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 wrapText="1"/>
    </xf>
    <xf numFmtId="0" fontId="14" fillId="0" borderId="0" xfId="1" applyFont="1" applyAlignment="1">
      <alignment horizontal="left" vertical="center"/>
    </xf>
    <xf numFmtId="0" fontId="7" fillId="2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" fontId="7" fillId="2" borderId="1" xfId="1" applyNumberFormat="1" applyFont="1" applyFill="1" applyBorder="1" applyAlignment="1">
      <alignment horizontal="center" vertical="center" wrapText="1"/>
    </xf>
    <xf numFmtId="2" fontId="1" fillId="0" borderId="0" xfId="1" applyNumberFormat="1"/>
    <xf numFmtId="0" fontId="7" fillId="2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left" vertical="center" wrapText="1"/>
    </xf>
    <xf numFmtId="4" fontId="19" fillId="3" borderId="1" xfId="0" applyNumberFormat="1" applyFont="1" applyFill="1" applyBorder="1" applyAlignment="1">
      <alignment horizontal="center" vertical="center" wrapText="1"/>
    </xf>
    <xf numFmtId="4" fontId="17" fillId="0" borderId="1" xfId="6" applyNumberFormat="1" applyFont="1" applyFill="1" applyBorder="1" applyAlignment="1">
      <alignment horizontal="center" vertical="center" wrapText="1"/>
    </xf>
    <xf numFmtId="4" fontId="17" fillId="0" borderId="1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20" fillId="0" borderId="0" xfId="0" applyFont="1"/>
    <xf numFmtId="0" fontId="1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0" fontId="2" fillId="0" borderId="1" xfId="1" applyNumberFormat="1" applyFont="1" applyFill="1" applyBorder="1" applyAlignment="1">
      <alignment horizontal="center" vertical="center" wrapText="1"/>
    </xf>
    <xf numFmtId="4" fontId="22" fillId="0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/>
    </xf>
    <xf numFmtId="0" fontId="14" fillId="0" borderId="0" xfId="2" applyFont="1" applyFill="1" applyAlignment="1">
      <alignment horizontal="left" vertical="top" wrapText="1"/>
    </xf>
    <xf numFmtId="0" fontId="14" fillId="0" borderId="0" xfId="2" applyFont="1" applyFill="1" applyAlignment="1">
      <alignment horizontal="left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0" fontId="14" fillId="0" borderId="0" xfId="1" applyFont="1" applyAlignment="1">
      <alignment horizontal="left" vertical="center"/>
    </xf>
    <xf numFmtId="0" fontId="14" fillId="0" borderId="0" xfId="1" applyFont="1" applyFill="1" applyAlignment="1">
      <alignment horizontal="right" vertical="center"/>
    </xf>
    <xf numFmtId="0" fontId="4" fillId="0" borderId="0" xfId="1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4" fontId="7" fillId="0" borderId="1" xfId="1" applyNumberFormat="1" applyFont="1" applyBorder="1" applyAlignment="1">
      <alignment horizontal="center" vertical="center" wrapText="1"/>
    </xf>
    <xf numFmtId="4" fontId="7" fillId="2" borderId="1" xfId="1" applyNumberFormat="1" applyFont="1" applyFill="1" applyBorder="1" applyAlignment="1">
      <alignment horizontal="center" vertical="center" wrapText="1"/>
    </xf>
  </cellXfs>
  <cellStyles count="7">
    <cellStyle name="Обычный" xfId="0" builtinId="0"/>
    <cellStyle name="Обычный 3" xfId="1"/>
    <cellStyle name="Обычный 3 4" xfId="5"/>
    <cellStyle name="Обычный 8" xfId="2"/>
    <cellStyle name="Обычный 8 2" xfId="3"/>
    <cellStyle name="Обычный 8 2 2" xfId="4"/>
    <cellStyle name="Финансовый" xfId="6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282388</xdr:colOff>
      <xdr:row>20</xdr:row>
      <xdr:rowOff>386042</xdr:rowOff>
    </xdr:from>
    <xdr:to>
      <xdr:col>10</xdr:col>
      <xdr:colOff>730063</xdr:colOff>
      <xdr:row>20</xdr:row>
      <xdr:rowOff>719417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883588" y="3110192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20</xdr:row>
      <xdr:rowOff>514350</xdr:rowOff>
    </xdr:from>
    <xdr:to>
      <xdr:col>14</xdr:col>
      <xdr:colOff>0</xdr:colOff>
      <xdr:row>20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0" y="32385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20</xdr:row>
      <xdr:rowOff>771525</xdr:rowOff>
    </xdr:from>
    <xdr:to>
      <xdr:col>14</xdr:col>
      <xdr:colOff>704850</xdr:colOff>
      <xdr:row>20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15950" y="34956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330574</xdr:colOff>
      <xdr:row>21</xdr:row>
      <xdr:rowOff>146236</xdr:rowOff>
    </xdr:from>
    <xdr:to>
      <xdr:col>12</xdr:col>
      <xdr:colOff>597274</xdr:colOff>
      <xdr:row>21</xdr:row>
      <xdr:rowOff>327211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770099" y="4032436"/>
          <a:ext cx="2667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134469</xdr:colOff>
      <xdr:row>61</xdr:row>
      <xdr:rowOff>22412</xdr:rowOff>
    </xdr:from>
    <xdr:to>
      <xdr:col>15</xdr:col>
      <xdr:colOff>685798</xdr:colOff>
      <xdr:row>61</xdr:row>
      <xdr:rowOff>289112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B2998BF8-D175-49C6-9C71-F947416EF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4250519" y="11099987"/>
          <a:ext cx="551329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89647</xdr:colOff>
      <xdr:row>19</xdr:row>
      <xdr:rowOff>638735</xdr:rowOff>
    </xdr:from>
    <xdr:to>
      <xdr:col>16</xdr:col>
      <xdr:colOff>689722</xdr:colOff>
      <xdr:row>20</xdr:row>
      <xdr:rowOff>336176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1E45F913-A91B-47F1-9C69-672A9225D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5072472" y="2724710"/>
          <a:ext cx="600075" cy="335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65"/>
  <sheetViews>
    <sheetView tabSelected="1" topLeftCell="D48" zoomScale="115" zoomScaleNormal="115" zoomScaleSheetLayoutView="100" workbookViewId="0">
      <selection activeCell="F33" sqref="F33"/>
    </sheetView>
  </sheetViews>
  <sheetFormatPr defaultRowHeight="15" x14ac:dyDescent="0.25"/>
  <cols>
    <col min="1" max="1" width="4.85546875" style="1" customWidth="1"/>
    <col min="2" max="2" width="41.140625" style="1" customWidth="1"/>
    <col min="3" max="3" width="12.140625" style="1" hidden="1" customWidth="1"/>
    <col min="4" max="4" width="9.7109375" style="1" customWidth="1"/>
    <col min="5" max="5" width="18.7109375" style="1" bestFit="1" customWidth="1"/>
    <col min="6" max="6" width="10.85546875" style="1" customWidth="1"/>
    <col min="7" max="7" width="11.5703125" style="1" customWidth="1"/>
    <col min="8" max="8" width="15.28515625" style="1" customWidth="1"/>
    <col min="9" max="10" width="8.7109375" style="1" bestFit="1" customWidth="1"/>
    <col min="11" max="11" width="11" style="1" customWidth="1"/>
    <col min="12" max="12" width="18.7109375" style="1" bestFit="1" customWidth="1"/>
    <col min="13" max="13" width="12.140625" style="1" bestFit="1" customWidth="1"/>
    <col min="14" max="14" width="13" style="1" bestFit="1" customWidth="1"/>
    <col min="15" max="15" width="27.7109375" style="1" bestFit="1" customWidth="1"/>
    <col min="16" max="16" width="13" style="1" customWidth="1"/>
    <col min="17" max="17" width="18.5703125" style="1" customWidth="1"/>
    <col min="18" max="18" width="16.28515625" style="1" customWidth="1"/>
    <col min="19" max="19" width="15.28515625" style="1" customWidth="1"/>
    <col min="20" max="20" width="17.42578125" style="1" customWidth="1"/>
    <col min="21" max="21" width="16.140625" style="1" customWidth="1"/>
    <col min="22" max="259" width="9.140625" style="1"/>
    <col min="260" max="260" width="3.5703125" style="1" customWidth="1"/>
    <col min="261" max="261" width="22" style="1" customWidth="1"/>
    <col min="262" max="262" width="12.7109375" style="1" customWidth="1"/>
    <col min="263" max="263" width="11.28515625" style="1" customWidth="1"/>
    <col min="264" max="264" width="12.7109375" style="1" customWidth="1"/>
    <col min="265" max="265" width="12.42578125" style="1" customWidth="1"/>
    <col min="266" max="266" width="13.42578125" style="1" customWidth="1"/>
    <col min="267" max="267" width="14.42578125" style="1" customWidth="1"/>
    <col min="268" max="268" width="7.85546875" style="1" customWidth="1"/>
    <col min="269" max="269" width="8.85546875" style="1" customWidth="1"/>
    <col min="270" max="270" width="11" style="1" customWidth="1"/>
    <col min="271" max="271" width="14.140625" style="1" customWidth="1"/>
    <col min="272" max="272" width="13" style="1" customWidth="1"/>
    <col min="273" max="273" width="15.140625" style="1" customWidth="1"/>
    <col min="274" max="274" width="10" style="1" bestFit="1" customWidth="1"/>
    <col min="275" max="275" width="9.140625" style="1"/>
    <col min="276" max="276" width="9.5703125" style="1" bestFit="1" customWidth="1"/>
    <col min="277" max="515" width="9.140625" style="1"/>
    <col min="516" max="516" width="3.5703125" style="1" customWidth="1"/>
    <col min="517" max="517" width="22" style="1" customWidth="1"/>
    <col min="518" max="518" width="12.7109375" style="1" customWidth="1"/>
    <col min="519" max="519" width="11.28515625" style="1" customWidth="1"/>
    <col min="520" max="520" width="12.7109375" style="1" customWidth="1"/>
    <col min="521" max="521" width="12.42578125" style="1" customWidth="1"/>
    <col min="522" max="522" width="13.42578125" style="1" customWidth="1"/>
    <col min="523" max="523" width="14.42578125" style="1" customWidth="1"/>
    <col min="524" max="524" width="7.85546875" style="1" customWidth="1"/>
    <col min="525" max="525" width="8.85546875" style="1" customWidth="1"/>
    <col min="526" max="526" width="11" style="1" customWidth="1"/>
    <col min="527" max="527" width="14.140625" style="1" customWidth="1"/>
    <col min="528" max="528" width="13" style="1" customWidth="1"/>
    <col min="529" max="529" width="15.140625" style="1" customWidth="1"/>
    <col min="530" max="530" width="10" style="1" bestFit="1" customWidth="1"/>
    <col min="531" max="531" width="9.140625" style="1"/>
    <col min="532" max="532" width="9.5703125" style="1" bestFit="1" customWidth="1"/>
    <col min="533" max="771" width="9.140625" style="1"/>
    <col min="772" max="772" width="3.5703125" style="1" customWidth="1"/>
    <col min="773" max="773" width="22" style="1" customWidth="1"/>
    <col min="774" max="774" width="12.7109375" style="1" customWidth="1"/>
    <col min="775" max="775" width="11.28515625" style="1" customWidth="1"/>
    <col min="776" max="776" width="12.7109375" style="1" customWidth="1"/>
    <col min="777" max="777" width="12.42578125" style="1" customWidth="1"/>
    <col min="778" max="778" width="13.42578125" style="1" customWidth="1"/>
    <col min="779" max="779" width="14.42578125" style="1" customWidth="1"/>
    <col min="780" max="780" width="7.85546875" style="1" customWidth="1"/>
    <col min="781" max="781" width="8.85546875" style="1" customWidth="1"/>
    <col min="782" max="782" width="11" style="1" customWidth="1"/>
    <col min="783" max="783" width="14.140625" style="1" customWidth="1"/>
    <col min="784" max="784" width="13" style="1" customWidth="1"/>
    <col min="785" max="785" width="15.140625" style="1" customWidth="1"/>
    <col min="786" max="786" width="10" style="1" bestFit="1" customWidth="1"/>
    <col min="787" max="787" width="9.140625" style="1"/>
    <col min="788" max="788" width="9.5703125" style="1" bestFit="1" customWidth="1"/>
    <col min="789" max="1027" width="9.140625" style="1"/>
    <col min="1028" max="1028" width="3.5703125" style="1" customWidth="1"/>
    <col min="1029" max="1029" width="22" style="1" customWidth="1"/>
    <col min="1030" max="1030" width="12.7109375" style="1" customWidth="1"/>
    <col min="1031" max="1031" width="11.28515625" style="1" customWidth="1"/>
    <col min="1032" max="1032" width="12.7109375" style="1" customWidth="1"/>
    <col min="1033" max="1033" width="12.42578125" style="1" customWidth="1"/>
    <col min="1034" max="1034" width="13.42578125" style="1" customWidth="1"/>
    <col min="1035" max="1035" width="14.42578125" style="1" customWidth="1"/>
    <col min="1036" max="1036" width="7.85546875" style="1" customWidth="1"/>
    <col min="1037" max="1037" width="8.85546875" style="1" customWidth="1"/>
    <col min="1038" max="1038" width="11" style="1" customWidth="1"/>
    <col min="1039" max="1039" width="14.140625" style="1" customWidth="1"/>
    <col min="1040" max="1040" width="13" style="1" customWidth="1"/>
    <col min="1041" max="1041" width="15.140625" style="1" customWidth="1"/>
    <col min="1042" max="1042" width="10" style="1" bestFit="1" customWidth="1"/>
    <col min="1043" max="1043" width="9.140625" style="1"/>
    <col min="1044" max="1044" width="9.5703125" style="1" bestFit="1" customWidth="1"/>
    <col min="1045" max="1283" width="9.140625" style="1"/>
    <col min="1284" max="1284" width="3.5703125" style="1" customWidth="1"/>
    <col min="1285" max="1285" width="22" style="1" customWidth="1"/>
    <col min="1286" max="1286" width="12.7109375" style="1" customWidth="1"/>
    <col min="1287" max="1287" width="11.28515625" style="1" customWidth="1"/>
    <col min="1288" max="1288" width="12.7109375" style="1" customWidth="1"/>
    <col min="1289" max="1289" width="12.42578125" style="1" customWidth="1"/>
    <col min="1290" max="1290" width="13.42578125" style="1" customWidth="1"/>
    <col min="1291" max="1291" width="14.42578125" style="1" customWidth="1"/>
    <col min="1292" max="1292" width="7.85546875" style="1" customWidth="1"/>
    <col min="1293" max="1293" width="8.85546875" style="1" customWidth="1"/>
    <col min="1294" max="1294" width="11" style="1" customWidth="1"/>
    <col min="1295" max="1295" width="14.140625" style="1" customWidth="1"/>
    <col min="1296" max="1296" width="13" style="1" customWidth="1"/>
    <col min="1297" max="1297" width="15.140625" style="1" customWidth="1"/>
    <col min="1298" max="1298" width="10" style="1" bestFit="1" customWidth="1"/>
    <col min="1299" max="1299" width="9.140625" style="1"/>
    <col min="1300" max="1300" width="9.5703125" style="1" bestFit="1" customWidth="1"/>
    <col min="1301" max="1539" width="9.140625" style="1"/>
    <col min="1540" max="1540" width="3.5703125" style="1" customWidth="1"/>
    <col min="1541" max="1541" width="22" style="1" customWidth="1"/>
    <col min="1542" max="1542" width="12.7109375" style="1" customWidth="1"/>
    <col min="1543" max="1543" width="11.28515625" style="1" customWidth="1"/>
    <col min="1544" max="1544" width="12.7109375" style="1" customWidth="1"/>
    <col min="1545" max="1545" width="12.42578125" style="1" customWidth="1"/>
    <col min="1546" max="1546" width="13.42578125" style="1" customWidth="1"/>
    <col min="1547" max="1547" width="14.42578125" style="1" customWidth="1"/>
    <col min="1548" max="1548" width="7.85546875" style="1" customWidth="1"/>
    <col min="1549" max="1549" width="8.85546875" style="1" customWidth="1"/>
    <col min="1550" max="1550" width="11" style="1" customWidth="1"/>
    <col min="1551" max="1551" width="14.140625" style="1" customWidth="1"/>
    <col min="1552" max="1552" width="13" style="1" customWidth="1"/>
    <col min="1553" max="1553" width="15.140625" style="1" customWidth="1"/>
    <col min="1554" max="1554" width="10" style="1" bestFit="1" customWidth="1"/>
    <col min="1555" max="1555" width="9.140625" style="1"/>
    <col min="1556" max="1556" width="9.5703125" style="1" bestFit="1" customWidth="1"/>
    <col min="1557" max="1795" width="9.140625" style="1"/>
    <col min="1796" max="1796" width="3.5703125" style="1" customWidth="1"/>
    <col min="1797" max="1797" width="22" style="1" customWidth="1"/>
    <col min="1798" max="1798" width="12.7109375" style="1" customWidth="1"/>
    <col min="1799" max="1799" width="11.28515625" style="1" customWidth="1"/>
    <col min="1800" max="1800" width="12.7109375" style="1" customWidth="1"/>
    <col min="1801" max="1801" width="12.42578125" style="1" customWidth="1"/>
    <col min="1802" max="1802" width="13.42578125" style="1" customWidth="1"/>
    <col min="1803" max="1803" width="14.42578125" style="1" customWidth="1"/>
    <col min="1804" max="1804" width="7.85546875" style="1" customWidth="1"/>
    <col min="1805" max="1805" width="8.85546875" style="1" customWidth="1"/>
    <col min="1806" max="1806" width="11" style="1" customWidth="1"/>
    <col min="1807" max="1807" width="14.140625" style="1" customWidth="1"/>
    <col min="1808" max="1808" width="13" style="1" customWidth="1"/>
    <col min="1809" max="1809" width="15.140625" style="1" customWidth="1"/>
    <col min="1810" max="1810" width="10" style="1" bestFit="1" customWidth="1"/>
    <col min="1811" max="1811" width="9.140625" style="1"/>
    <col min="1812" max="1812" width="9.5703125" style="1" bestFit="1" customWidth="1"/>
    <col min="1813" max="2051" width="9.140625" style="1"/>
    <col min="2052" max="2052" width="3.5703125" style="1" customWidth="1"/>
    <col min="2053" max="2053" width="22" style="1" customWidth="1"/>
    <col min="2054" max="2054" width="12.7109375" style="1" customWidth="1"/>
    <col min="2055" max="2055" width="11.28515625" style="1" customWidth="1"/>
    <col min="2056" max="2056" width="12.7109375" style="1" customWidth="1"/>
    <col min="2057" max="2057" width="12.42578125" style="1" customWidth="1"/>
    <col min="2058" max="2058" width="13.42578125" style="1" customWidth="1"/>
    <col min="2059" max="2059" width="14.42578125" style="1" customWidth="1"/>
    <col min="2060" max="2060" width="7.85546875" style="1" customWidth="1"/>
    <col min="2061" max="2061" width="8.85546875" style="1" customWidth="1"/>
    <col min="2062" max="2062" width="11" style="1" customWidth="1"/>
    <col min="2063" max="2063" width="14.140625" style="1" customWidth="1"/>
    <col min="2064" max="2064" width="13" style="1" customWidth="1"/>
    <col min="2065" max="2065" width="15.140625" style="1" customWidth="1"/>
    <col min="2066" max="2066" width="10" style="1" bestFit="1" customWidth="1"/>
    <col min="2067" max="2067" width="9.140625" style="1"/>
    <col min="2068" max="2068" width="9.5703125" style="1" bestFit="1" customWidth="1"/>
    <col min="2069" max="2307" width="9.140625" style="1"/>
    <col min="2308" max="2308" width="3.5703125" style="1" customWidth="1"/>
    <col min="2309" max="2309" width="22" style="1" customWidth="1"/>
    <col min="2310" max="2310" width="12.7109375" style="1" customWidth="1"/>
    <col min="2311" max="2311" width="11.28515625" style="1" customWidth="1"/>
    <col min="2312" max="2312" width="12.7109375" style="1" customWidth="1"/>
    <col min="2313" max="2313" width="12.42578125" style="1" customWidth="1"/>
    <col min="2314" max="2314" width="13.42578125" style="1" customWidth="1"/>
    <col min="2315" max="2315" width="14.42578125" style="1" customWidth="1"/>
    <col min="2316" max="2316" width="7.85546875" style="1" customWidth="1"/>
    <col min="2317" max="2317" width="8.85546875" style="1" customWidth="1"/>
    <col min="2318" max="2318" width="11" style="1" customWidth="1"/>
    <col min="2319" max="2319" width="14.140625" style="1" customWidth="1"/>
    <col min="2320" max="2320" width="13" style="1" customWidth="1"/>
    <col min="2321" max="2321" width="15.140625" style="1" customWidth="1"/>
    <col min="2322" max="2322" width="10" style="1" bestFit="1" customWidth="1"/>
    <col min="2323" max="2323" width="9.140625" style="1"/>
    <col min="2324" max="2324" width="9.5703125" style="1" bestFit="1" customWidth="1"/>
    <col min="2325" max="2563" width="9.140625" style="1"/>
    <col min="2564" max="2564" width="3.5703125" style="1" customWidth="1"/>
    <col min="2565" max="2565" width="22" style="1" customWidth="1"/>
    <col min="2566" max="2566" width="12.7109375" style="1" customWidth="1"/>
    <col min="2567" max="2567" width="11.28515625" style="1" customWidth="1"/>
    <col min="2568" max="2568" width="12.7109375" style="1" customWidth="1"/>
    <col min="2569" max="2569" width="12.42578125" style="1" customWidth="1"/>
    <col min="2570" max="2570" width="13.42578125" style="1" customWidth="1"/>
    <col min="2571" max="2571" width="14.42578125" style="1" customWidth="1"/>
    <col min="2572" max="2572" width="7.85546875" style="1" customWidth="1"/>
    <col min="2573" max="2573" width="8.85546875" style="1" customWidth="1"/>
    <col min="2574" max="2574" width="11" style="1" customWidth="1"/>
    <col min="2575" max="2575" width="14.140625" style="1" customWidth="1"/>
    <col min="2576" max="2576" width="13" style="1" customWidth="1"/>
    <col min="2577" max="2577" width="15.140625" style="1" customWidth="1"/>
    <col min="2578" max="2578" width="10" style="1" bestFit="1" customWidth="1"/>
    <col min="2579" max="2579" width="9.140625" style="1"/>
    <col min="2580" max="2580" width="9.5703125" style="1" bestFit="1" customWidth="1"/>
    <col min="2581" max="2819" width="9.140625" style="1"/>
    <col min="2820" max="2820" width="3.5703125" style="1" customWidth="1"/>
    <col min="2821" max="2821" width="22" style="1" customWidth="1"/>
    <col min="2822" max="2822" width="12.7109375" style="1" customWidth="1"/>
    <col min="2823" max="2823" width="11.28515625" style="1" customWidth="1"/>
    <col min="2824" max="2824" width="12.7109375" style="1" customWidth="1"/>
    <col min="2825" max="2825" width="12.42578125" style="1" customWidth="1"/>
    <col min="2826" max="2826" width="13.42578125" style="1" customWidth="1"/>
    <col min="2827" max="2827" width="14.42578125" style="1" customWidth="1"/>
    <col min="2828" max="2828" width="7.85546875" style="1" customWidth="1"/>
    <col min="2829" max="2829" width="8.85546875" style="1" customWidth="1"/>
    <col min="2830" max="2830" width="11" style="1" customWidth="1"/>
    <col min="2831" max="2831" width="14.140625" style="1" customWidth="1"/>
    <col min="2832" max="2832" width="13" style="1" customWidth="1"/>
    <col min="2833" max="2833" width="15.140625" style="1" customWidth="1"/>
    <col min="2834" max="2834" width="10" style="1" bestFit="1" customWidth="1"/>
    <col min="2835" max="2835" width="9.140625" style="1"/>
    <col min="2836" max="2836" width="9.5703125" style="1" bestFit="1" customWidth="1"/>
    <col min="2837" max="3075" width="9.140625" style="1"/>
    <col min="3076" max="3076" width="3.5703125" style="1" customWidth="1"/>
    <col min="3077" max="3077" width="22" style="1" customWidth="1"/>
    <col min="3078" max="3078" width="12.7109375" style="1" customWidth="1"/>
    <col min="3079" max="3079" width="11.28515625" style="1" customWidth="1"/>
    <col min="3080" max="3080" width="12.7109375" style="1" customWidth="1"/>
    <col min="3081" max="3081" width="12.42578125" style="1" customWidth="1"/>
    <col min="3082" max="3082" width="13.42578125" style="1" customWidth="1"/>
    <col min="3083" max="3083" width="14.42578125" style="1" customWidth="1"/>
    <col min="3084" max="3084" width="7.85546875" style="1" customWidth="1"/>
    <col min="3085" max="3085" width="8.85546875" style="1" customWidth="1"/>
    <col min="3086" max="3086" width="11" style="1" customWidth="1"/>
    <col min="3087" max="3087" width="14.140625" style="1" customWidth="1"/>
    <col min="3088" max="3088" width="13" style="1" customWidth="1"/>
    <col min="3089" max="3089" width="15.140625" style="1" customWidth="1"/>
    <col min="3090" max="3090" width="10" style="1" bestFit="1" customWidth="1"/>
    <col min="3091" max="3091" width="9.140625" style="1"/>
    <col min="3092" max="3092" width="9.5703125" style="1" bestFit="1" customWidth="1"/>
    <col min="3093" max="3331" width="9.140625" style="1"/>
    <col min="3332" max="3332" width="3.5703125" style="1" customWidth="1"/>
    <col min="3333" max="3333" width="22" style="1" customWidth="1"/>
    <col min="3334" max="3334" width="12.7109375" style="1" customWidth="1"/>
    <col min="3335" max="3335" width="11.28515625" style="1" customWidth="1"/>
    <col min="3336" max="3336" width="12.7109375" style="1" customWidth="1"/>
    <col min="3337" max="3337" width="12.42578125" style="1" customWidth="1"/>
    <col min="3338" max="3338" width="13.42578125" style="1" customWidth="1"/>
    <col min="3339" max="3339" width="14.42578125" style="1" customWidth="1"/>
    <col min="3340" max="3340" width="7.85546875" style="1" customWidth="1"/>
    <col min="3341" max="3341" width="8.85546875" style="1" customWidth="1"/>
    <col min="3342" max="3342" width="11" style="1" customWidth="1"/>
    <col min="3343" max="3343" width="14.140625" style="1" customWidth="1"/>
    <col min="3344" max="3344" width="13" style="1" customWidth="1"/>
    <col min="3345" max="3345" width="15.140625" style="1" customWidth="1"/>
    <col min="3346" max="3346" width="10" style="1" bestFit="1" customWidth="1"/>
    <col min="3347" max="3347" width="9.140625" style="1"/>
    <col min="3348" max="3348" width="9.5703125" style="1" bestFit="1" customWidth="1"/>
    <col min="3349" max="3587" width="9.140625" style="1"/>
    <col min="3588" max="3588" width="3.5703125" style="1" customWidth="1"/>
    <col min="3589" max="3589" width="22" style="1" customWidth="1"/>
    <col min="3590" max="3590" width="12.7109375" style="1" customWidth="1"/>
    <col min="3591" max="3591" width="11.28515625" style="1" customWidth="1"/>
    <col min="3592" max="3592" width="12.7109375" style="1" customWidth="1"/>
    <col min="3593" max="3593" width="12.42578125" style="1" customWidth="1"/>
    <col min="3594" max="3594" width="13.42578125" style="1" customWidth="1"/>
    <col min="3595" max="3595" width="14.42578125" style="1" customWidth="1"/>
    <col min="3596" max="3596" width="7.85546875" style="1" customWidth="1"/>
    <col min="3597" max="3597" width="8.85546875" style="1" customWidth="1"/>
    <col min="3598" max="3598" width="11" style="1" customWidth="1"/>
    <col min="3599" max="3599" width="14.140625" style="1" customWidth="1"/>
    <col min="3600" max="3600" width="13" style="1" customWidth="1"/>
    <col min="3601" max="3601" width="15.140625" style="1" customWidth="1"/>
    <col min="3602" max="3602" width="10" style="1" bestFit="1" customWidth="1"/>
    <col min="3603" max="3603" width="9.140625" style="1"/>
    <col min="3604" max="3604" width="9.5703125" style="1" bestFit="1" customWidth="1"/>
    <col min="3605" max="3843" width="9.140625" style="1"/>
    <col min="3844" max="3844" width="3.5703125" style="1" customWidth="1"/>
    <col min="3845" max="3845" width="22" style="1" customWidth="1"/>
    <col min="3846" max="3846" width="12.7109375" style="1" customWidth="1"/>
    <col min="3847" max="3847" width="11.28515625" style="1" customWidth="1"/>
    <col min="3848" max="3848" width="12.7109375" style="1" customWidth="1"/>
    <col min="3849" max="3849" width="12.42578125" style="1" customWidth="1"/>
    <col min="3850" max="3850" width="13.42578125" style="1" customWidth="1"/>
    <col min="3851" max="3851" width="14.42578125" style="1" customWidth="1"/>
    <col min="3852" max="3852" width="7.85546875" style="1" customWidth="1"/>
    <col min="3853" max="3853" width="8.85546875" style="1" customWidth="1"/>
    <col min="3854" max="3854" width="11" style="1" customWidth="1"/>
    <col min="3855" max="3855" width="14.140625" style="1" customWidth="1"/>
    <col min="3856" max="3856" width="13" style="1" customWidth="1"/>
    <col min="3857" max="3857" width="15.140625" style="1" customWidth="1"/>
    <col min="3858" max="3858" width="10" style="1" bestFit="1" customWidth="1"/>
    <col min="3859" max="3859" width="9.140625" style="1"/>
    <col min="3860" max="3860" width="9.5703125" style="1" bestFit="1" customWidth="1"/>
    <col min="3861" max="4099" width="9.140625" style="1"/>
    <col min="4100" max="4100" width="3.5703125" style="1" customWidth="1"/>
    <col min="4101" max="4101" width="22" style="1" customWidth="1"/>
    <col min="4102" max="4102" width="12.7109375" style="1" customWidth="1"/>
    <col min="4103" max="4103" width="11.28515625" style="1" customWidth="1"/>
    <col min="4104" max="4104" width="12.7109375" style="1" customWidth="1"/>
    <col min="4105" max="4105" width="12.42578125" style="1" customWidth="1"/>
    <col min="4106" max="4106" width="13.42578125" style="1" customWidth="1"/>
    <col min="4107" max="4107" width="14.42578125" style="1" customWidth="1"/>
    <col min="4108" max="4108" width="7.85546875" style="1" customWidth="1"/>
    <col min="4109" max="4109" width="8.85546875" style="1" customWidth="1"/>
    <col min="4110" max="4110" width="11" style="1" customWidth="1"/>
    <col min="4111" max="4111" width="14.140625" style="1" customWidth="1"/>
    <col min="4112" max="4112" width="13" style="1" customWidth="1"/>
    <col min="4113" max="4113" width="15.140625" style="1" customWidth="1"/>
    <col min="4114" max="4114" width="10" style="1" bestFit="1" customWidth="1"/>
    <col min="4115" max="4115" width="9.140625" style="1"/>
    <col min="4116" max="4116" width="9.5703125" style="1" bestFit="1" customWidth="1"/>
    <col min="4117" max="4355" width="9.140625" style="1"/>
    <col min="4356" max="4356" width="3.5703125" style="1" customWidth="1"/>
    <col min="4357" max="4357" width="22" style="1" customWidth="1"/>
    <col min="4358" max="4358" width="12.7109375" style="1" customWidth="1"/>
    <col min="4359" max="4359" width="11.28515625" style="1" customWidth="1"/>
    <col min="4360" max="4360" width="12.7109375" style="1" customWidth="1"/>
    <col min="4361" max="4361" width="12.42578125" style="1" customWidth="1"/>
    <col min="4362" max="4362" width="13.42578125" style="1" customWidth="1"/>
    <col min="4363" max="4363" width="14.42578125" style="1" customWidth="1"/>
    <col min="4364" max="4364" width="7.85546875" style="1" customWidth="1"/>
    <col min="4365" max="4365" width="8.85546875" style="1" customWidth="1"/>
    <col min="4366" max="4366" width="11" style="1" customWidth="1"/>
    <col min="4367" max="4367" width="14.140625" style="1" customWidth="1"/>
    <col min="4368" max="4368" width="13" style="1" customWidth="1"/>
    <col min="4369" max="4369" width="15.140625" style="1" customWidth="1"/>
    <col min="4370" max="4370" width="10" style="1" bestFit="1" customWidth="1"/>
    <col min="4371" max="4371" width="9.140625" style="1"/>
    <col min="4372" max="4372" width="9.5703125" style="1" bestFit="1" customWidth="1"/>
    <col min="4373" max="4611" width="9.140625" style="1"/>
    <col min="4612" max="4612" width="3.5703125" style="1" customWidth="1"/>
    <col min="4613" max="4613" width="22" style="1" customWidth="1"/>
    <col min="4614" max="4614" width="12.7109375" style="1" customWidth="1"/>
    <col min="4615" max="4615" width="11.28515625" style="1" customWidth="1"/>
    <col min="4616" max="4616" width="12.7109375" style="1" customWidth="1"/>
    <col min="4617" max="4617" width="12.42578125" style="1" customWidth="1"/>
    <col min="4618" max="4618" width="13.42578125" style="1" customWidth="1"/>
    <col min="4619" max="4619" width="14.42578125" style="1" customWidth="1"/>
    <col min="4620" max="4620" width="7.85546875" style="1" customWidth="1"/>
    <col min="4621" max="4621" width="8.85546875" style="1" customWidth="1"/>
    <col min="4622" max="4622" width="11" style="1" customWidth="1"/>
    <col min="4623" max="4623" width="14.140625" style="1" customWidth="1"/>
    <col min="4624" max="4624" width="13" style="1" customWidth="1"/>
    <col min="4625" max="4625" width="15.140625" style="1" customWidth="1"/>
    <col min="4626" max="4626" width="10" style="1" bestFit="1" customWidth="1"/>
    <col min="4627" max="4627" width="9.140625" style="1"/>
    <col min="4628" max="4628" width="9.5703125" style="1" bestFit="1" customWidth="1"/>
    <col min="4629" max="4867" width="9.140625" style="1"/>
    <col min="4868" max="4868" width="3.5703125" style="1" customWidth="1"/>
    <col min="4869" max="4869" width="22" style="1" customWidth="1"/>
    <col min="4870" max="4870" width="12.7109375" style="1" customWidth="1"/>
    <col min="4871" max="4871" width="11.28515625" style="1" customWidth="1"/>
    <col min="4872" max="4872" width="12.7109375" style="1" customWidth="1"/>
    <col min="4873" max="4873" width="12.42578125" style="1" customWidth="1"/>
    <col min="4874" max="4874" width="13.42578125" style="1" customWidth="1"/>
    <col min="4875" max="4875" width="14.42578125" style="1" customWidth="1"/>
    <col min="4876" max="4876" width="7.85546875" style="1" customWidth="1"/>
    <col min="4877" max="4877" width="8.85546875" style="1" customWidth="1"/>
    <col min="4878" max="4878" width="11" style="1" customWidth="1"/>
    <col min="4879" max="4879" width="14.140625" style="1" customWidth="1"/>
    <col min="4880" max="4880" width="13" style="1" customWidth="1"/>
    <col min="4881" max="4881" width="15.140625" style="1" customWidth="1"/>
    <col min="4882" max="4882" width="10" style="1" bestFit="1" customWidth="1"/>
    <col min="4883" max="4883" width="9.140625" style="1"/>
    <col min="4884" max="4884" width="9.5703125" style="1" bestFit="1" customWidth="1"/>
    <col min="4885" max="5123" width="9.140625" style="1"/>
    <col min="5124" max="5124" width="3.5703125" style="1" customWidth="1"/>
    <col min="5125" max="5125" width="22" style="1" customWidth="1"/>
    <col min="5126" max="5126" width="12.7109375" style="1" customWidth="1"/>
    <col min="5127" max="5127" width="11.28515625" style="1" customWidth="1"/>
    <col min="5128" max="5128" width="12.7109375" style="1" customWidth="1"/>
    <col min="5129" max="5129" width="12.42578125" style="1" customWidth="1"/>
    <col min="5130" max="5130" width="13.42578125" style="1" customWidth="1"/>
    <col min="5131" max="5131" width="14.42578125" style="1" customWidth="1"/>
    <col min="5132" max="5132" width="7.85546875" style="1" customWidth="1"/>
    <col min="5133" max="5133" width="8.85546875" style="1" customWidth="1"/>
    <col min="5134" max="5134" width="11" style="1" customWidth="1"/>
    <col min="5135" max="5135" width="14.140625" style="1" customWidth="1"/>
    <col min="5136" max="5136" width="13" style="1" customWidth="1"/>
    <col min="5137" max="5137" width="15.140625" style="1" customWidth="1"/>
    <col min="5138" max="5138" width="10" style="1" bestFit="1" customWidth="1"/>
    <col min="5139" max="5139" width="9.140625" style="1"/>
    <col min="5140" max="5140" width="9.5703125" style="1" bestFit="1" customWidth="1"/>
    <col min="5141" max="5379" width="9.140625" style="1"/>
    <col min="5380" max="5380" width="3.5703125" style="1" customWidth="1"/>
    <col min="5381" max="5381" width="22" style="1" customWidth="1"/>
    <col min="5382" max="5382" width="12.7109375" style="1" customWidth="1"/>
    <col min="5383" max="5383" width="11.28515625" style="1" customWidth="1"/>
    <col min="5384" max="5384" width="12.7109375" style="1" customWidth="1"/>
    <col min="5385" max="5385" width="12.42578125" style="1" customWidth="1"/>
    <col min="5386" max="5386" width="13.42578125" style="1" customWidth="1"/>
    <col min="5387" max="5387" width="14.42578125" style="1" customWidth="1"/>
    <col min="5388" max="5388" width="7.85546875" style="1" customWidth="1"/>
    <col min="5389" max="5389" width="8.85546875" style="1" customWidth="1"/>
    <col min="5390" max="5390" width="11" style="1" customWidth="1"/>
    <col min="5391" max="5391" width="14.140625" style="1" customWidth="1"/>
    <col min="5392" max="5392" width="13" style="1" customWidth="1"/>
    <col min="5393" max="5393" width="15.140625" style="1" customWidth="1"/>
    <col min="5394" max="5394" width="10" style="1" bestFit="1" customWidth="1"/>
    <col min="5395" max="5395" width="9.140625" style="1"/>
    <col min="5396" max="5396" width="9.5703125" style="1" bestFit="1" customWidth="1"/>
    <col min="5397" max="5635" width="9.140625" style="1"/>
    <col min="5636" max="5636" width="3.5703125" style="1" customWidth="1"/>
    <col min="5637" max="5637" width="22" style="1" customWidth="1"/>
    <col min="5638" max="5638" width="12.7109375" style="1" customWidth="1"/>
    <col min="5639" max="5639" width="11.28515625" style="1" customWidth="1"/>
    <col min="5640" max="5640" width="12.7109375" style="1" customWidth="1"/>
    <col min="5641" max="5641" width="12.42578125" style="1" customWidth="1"/>
    <col min="5642" max="5642" width="13.42578125" style="1" customWidth="1"/>
    <col min="5643" max="5643" width="14.42578125" style="1" customWidth="1"/>
    <col min="5644" max="5644" width="7.85546875" style="1" customWidth="1"/>
    <col min="5645" max="5645" width="8.85546875" style="1" customWidth="1"/>
    <col min="5646" max="5646" width="11" style="1" customWidth="1"/>
    <col min="5647" max="5647" width="14.140625" style="1" customWidth="1"/>
    <col min="5648" max="5648" width="13" style="1" customWidth="1"/>
    <col min="5649" max="5649" width="15.140625" style="1" customWidth="1"/>
    <col min="5650" max="5650" width="10" style="1" bestFit="1" customWidth="1"/>
    <col min="5651" max="5651" width="9.140625" style="1"/>
    <col min="5652" max="5652" width="9.5703125" style="1" bestFit="1" customWidth="1"/>
    <col min="5653" max="5891" width="9.140625" style="1"/>
    <col min="5892" max="5892" width="3.5703125" style="1" customWidth="1"/>
    <col min="5893" max="5893" width="22" style="1" customWidth="1"/>
    <col min="5894" max="5894" width="12.7109375" style="1" customWidth="1"/>
    <col min="5895" max="5895" width="11.28515625" style="1" customWidth="1"/>
    <col min="5896" max="5896" width="12.7109375" style="1" customWidth="1"/>
    <col min="5897" max="5897" width="12.42578125" style="1" customWidth="1"/>
    <col min="5898" max="5898" width="13.42578125" style="1" customWidth="1"/>
    <col min="5899" max="5899" width="14.42578125" style="1" customWidth="1"/>
    <col min="5900" max="5900" width="7.85546875" style="1" customWidth="1"/>
    <col min="5901" max="5901" width="8.85546875" style="1" customWidth="1"/>
    <col min="5902" max="5902" width="11" style="1" customWidth="1"/>
    <col min="5903" max="5903" width="14.140625" style="1" customWidth="1"/>
    <col min="5904" max="5904" width="13" style="1" customWidth="1"/>
    <col min="5905" max="5905" width="15.140625" style="1" customWidth="1"/>
    <col min="5906" max="5906" width="10" style="1" bestFit="1" customWidth="1"/>
    <col min="5907" max="5907" width="9.140625" style="1"/>
    <col min="5908" max="5908" width="9.5703125" style="1" bestFit="1" customWidth="1"/>
    <col min="5909" max="6147" width="9.140625" style="1"/>
    <col min="6148" max="6148" width="3.5703125" style="1" customWidth="1"/>
    <col min="6149" max="6149" width="22" style="1" customWidth="1"/>
    <col min="6150" max="6150" width="12.7109375" style="1" customWidth="1"/>
    <col min="6151" max="6151" width="11.28515625" style="1" customWidth="1"/>
    <col min="6152" max="6152" width="12.7109375" style="1" customWidth="1"/>
    <col min="6153" max="6153" width="12.42578125" style="1" customWidth="1"/>
    <col min="6154" max="6154" width="13.42578125" style="1" customWidth="1"/>
    <col min="6155" max="6155" width="14.42578125" style="1" customWidth="1"/>
    <col min="6156" max="6156" width="7.85546875" style="1" customWidth="1"/>
    <col min="6157" max="6157" width="8.85546875" style="1" customWidth="1"/>
    <col min="6158" max="6158" width="11" style="1" customWidth="1"/>
    <col min="6159" max="6159" width="14.140625" style="1" customWidth="1"/>
    <col min="6160" max="6160" width="13" style="1" customWidth="1"/>
    <col min="6161" max="6161" width="15.140625" style="1" customWidth="1"/>
    <col min="6162" max="6162" width="10" style="1" bestFit="1" customWidth="1"/>
    <col min="6163" max="6163" width="9.140625" style="1"/>
    <col min="6164" max="6164" width="9.5703125" style="1" bestFit="1" customWidth="1"/>
    <col min="6165" max="6403" width="9.140625" style="1"/>
    <col min="6404" max="6404" width="3.5703125" style="1" customWidth="1"/>
    <col min="6405" max="6405" width="22" style="1" customWidth="1"/>
    <col min="6406" max="6406" width="12.7109375" style="1" customWidth="1"/>
    <col min="6407" max="6407" width="11.28515625" style="1" customWidth="1"/>
    <col min="6408" max="6408" width="12.7109375" style="1" customWidth="1"/>
    <col min="6409" max="6409" width="12.42578125" style="1" customWidth="1"/>
    <col min="6410" max="6410" width="13.42578125" style="1" customWidth="1"/>
    <col min="6411" max="6411" width="14.42578125" style="1" customWidth="1"/>
    <col min="6412" max="6412" width="7.85546875" style="1" customWidth="1"/>
    <col min="6413" max="6413" width="8.85546875" style="1" customWidth="1"/>
    <col min="6414" max="6414" width="11" style="1" customWidth="1"/>
    <col min="6415" max="6415" width="14.140625" style="1" customWidth="1"/>
    <col min="6416" max="6416" width="13" style="1" customWidth="1"/>
    <col min="6417" max="6417" width="15.140625" style="1" customWidth="1"/>
    <col min="6418" max="6418" width="10" style="1" bestFit="1" customWidth="1"/>
    <col min="6419" max="6419" width="9.140625" style="1"/>
    <col min="6420" max="6420" width="9.5703125" style="1" bestFit="1" customWidth="1"/>
    <col min="6421" max="6659" width="9.140625" style="1"/>
    <col min="6660" max="6660" width="3.5703125" style="1" customWidth="1"/>
    <col min="6661" max="6661" width="22" style="1" customWidth="1"/>
    <col min="6662" max="6662" width="12.7109375" style="1" customWidth="1"/>
    <col min="6663" max="6663" width="11.28515625" style="1" customWidth="1"/>
    <col min="6664" max="6664" width="12.7109375" style="1" customWidth="1"/>
    <col min="6665" max="6665" width="12.42578125" style="1" customWidth="1"/>
    <col min="6666" max="6666" width="13.42578125" style="1" customWidth="1"/>
    <col min="6667" max="6667" width="14.42578125" style="1" customWidth="1"/>
    <col min="6668" max="6668" width="7.85546875" style="1" customWidth="1"/>
    <col min="6669" max="6669" width="8.85546875" style="1" customWidth="1"/>
    <col min="6670" max="6670" width="11" style="1" customWidth="1"/>
    <col min="6671" max="6671" width="14.140625" style="1" customWidth="1"/>
    <col min="6672" max="6672" width="13" style="1" customWidth="1"/>
    <col min="6673" max="6673" width="15.140625" style="1" customWidth="1"/>
    <col min="6674" max="6674" width="10" style="1" bestFit="1" customWidth="1"/>
    <col min="6675" max="6675" width="9.140625" style="1"/>
    <col min="6676" max="6676" width="9.5703125" style="1" bestFit="1" customWidth="1"/>
    <col min="6677" max="6915" width="9.140625" style="1"/>
    <col min="6916" max="6916" width="3.5703125" style="1" customWidth="1"/>
    <col min="6917" max="6917" width="22" style="1" customWidth="1"/>
    <col min="6918" max="6918" width="12.7109375" style="1" customWidth="1"/>
    <col min="6919" max="6919" width="11.28515625" style="1" customWidth="1"/>
    <col min="6920" max="6920" width="12.7109375" style="1" customWidth="1"/>
    <col min="6921" max="6921" width="12.42578125" style="1" customWidth="1"/>
    <col min="6922" max="6922" width="13.42578125" style="1" customWidth="1"/>
    <col min="6923" max="6923" width="14.42578125" style="1" customWidth="1"/>
    <col min="6924" max="6924" width="7.85546875" style="1" customWidth="1"/>
    <col min="6925" max="6925" width="8.85546875" style="1" customWidth="1"/>
    <col min="6926" max="6926" width="11" style="1" customWidth="1"/>
    <col min="6927" max="6927" width="14.140625" style="1" customWidth="1"/>
    <col min="6928" max="6928" width="13" style="1" customWidth="1"/>
    <col min="6929" max="6929" width="15.140625" style="1" customWidth="1"/>
    <col min="6930" max="6930" width="10" style="1" bestFit="1" customWidth="1"/>
    <col min="6931" max="6931" width="9.140625" style="1"/>
    <col min="6932" max="6932" width="9.5703125" style="1" bestFit="1" customWidth="1"/>
    <col min="6933" max="7171" width="9.140625" style="1"/>
    <col min="7172" max="7172" width="3.5703125" style="1" customWidth="1"/>
    <col min="7173" max="7173" width="22" style="1" customWidth="1"/>
    <col min="7174" max="7174" width="12.7109375" style="1" customWidth="1"/>
    <col min="7175" max="7175" width="11.28515625" style="1" customWidth="1"/>
    <col min="7176" max="7176" width="12.7109375" style="1" customWidth="1"/>
    <col min="7177" max="7177" width="12.42578125" style="1" customWidth="1"/>
    <col min="7178" max="7178" width="13.42578125" style="1" customWidth="1"/>
    <col min="7179" max="7179" width="14.42578125" style="1" customWidth="1"/>
    <col min="7180" max="7180" width="7.85546875" style="1" customWidth="1"/>
    <col min="7181" max="7181" width="8.85546875" style="1" customWidth="1"/>
    <col min="7182" max="7182" width="11" style="1" customWidth="1"/>
    <col min="7183" max="7183" width="14.140625" style="1" customWidth="1"/>
    <col min="7184" max="7184" width="13" style="1" customWidth="1"/>
    <col min="7185" max="7185" width="15.140625" style="1" customWidth="1"/>
    <col min="7186" max="7186" width="10" style="1" bestFit="1" customWidth="1"/>
    <col min="7187" max="7187" width="9.140625" style="1"/>
    <col min="7188" max="7188" width="9.5703125" style="1" bestFit="1" customWidth="1"/>
    <col min="7189" max="7427" width="9.140625" style="1"/>
    <col min="7428" max="7428" width="3.5703125" style="1" customWidth="1"/>
    <col min="7429" max="7429" width="22" style="1" customWidth="1"/>
    <col min="7430" max="7430" width="12.7109375" style="1" customWidth="1"/>
    <col min="7431" max="7431" width="11.28515625" style="1" customWidth="1"/>
    <col min="7432" max="7432" width="12.7109375" style="1" customWidth="1"/>
    <col min="7433" max="7433" width="12.42578125" style="1" customWidth="1"/>
    <col min="7434" max="7434" width="13.42578125" style="1" customWidth="1"/>
    <col min="7435" max="7435" width="14.42578125" style="1" customWidth="1"/>
    <col min="7436" max="7436" width="7.85546875" style="1" customWidth="1"/>
    <col min="7437" max="7437" width="8.85546875" style="1" customWidth="1"/>
    <col min="7438" max="7438" width="11" style="1" customWidth="1"/>
    <col min="7439" max="7439" width="14.140625" style="1" customWidth="1"/>
    <col min="7440" max="7440" width="13" style="1" customWidth="1"/>
    <col min="7441" max="7441" width="15.140625" style="1" customWidth="1"/>
    <col min="7442" max="7442" width="10" style="1" bestFit="1" customWidth="1"/>
    <col min="7443" max="7443" width="9.140625" style="1"/>
    <col min="7444" max="7444" width="9.5703125" style="1" bestFit="1" customWidth="1"/>
    <col min="7445" max="7683" width="9.140625" style="1"/>
    <col min="7684" max="7684" width="3.5703125" style="1" customWidth="1"/>
    <col min="7685" max="7685" width="22" style="1" customWidth="1"/>
    <col min="7686" max="7686" width="12.7109375" style="1" customWidth="1"/>
    <col min="7687" max="7687" width="11.28515625" style="1" customWidth="1"/>
    <col min="7688" max="7688" width="12.7109375" style="1" customWidth="1"/>
    <col min="7689" max="7689" width="12.42578125" style="1" customWidth="1"/>
    <col min="7690" max="7690" width="13.42578125" style="1" customWidth="1"/>
    <col min="7691" max="7691" width="14.42578125" style="1" customWidth="1"/>
    <col min="7692" max="7692" width="7.85546875" style="1" customWidth="1"/>
    <col min="7693" max="7693" width="8.85546875" style="1" customWidth="1"/>
    <col min="7694" max="7694" width="11" style="1" customWidth="1"/>
    <col min="7695" max="7695" width="14.140625" style="1" customWidth="1"/>
    <col min="7696" max="7696" width="13" style="1" customWidth="1"/>
    <col min="7697" max="7697" width="15.140625" style="1" customWidth="1"/>
    <col min="7698" max="7698" width="10" style="1" bestFit="1" customWidth="1"/>
    <col min="7699" max="7699" width="9.140625" style="1"/>
    <col min="7700" max="7700" width="9.5703125" style="1" bestFit="1" customWidth="1"/>
    <col min="7701" max="7939" width="9.140625" style="1"/>
    <col min="7940" max="7940" width="3.5703125" style="1" customWidth="1"/>
    <col min="7941" max="7941" width="22" style="1" customWidth="1"/>
    <col min="7942" max="7942" width="12.7109375" style="1" customWidth="1"/>
    <col min="7943" max="7943" width="11.28515625" style="1" customWidth="1"/>
    <col min="7944" max="7944" width="12.7109375" style="1" customWidth="1"/>
    <col min="7945" max="7945" width="12.42578125" style="1" customWidth="1"/>
    <col min="7946" max="7946" width="13.42578125" style="1" customWidth="1"/>
    <col min="7947" max="7947" width="14.42578125" style="1" customWidth="1"/>
    <col min="7948" max="7948" width="7.85546875" style="1" customWidth="1"/>
    <col min="7949" max="7949" width="8.85546875" style="1" customWidth="1"/>
    <col min="7950" max="7950" width="11" style="1" customWidth="1"/>
    <col min="7951" max="7951" width="14.140625" style="1" customWidth="1"/>
    <col min="7952" max="7952" width="13" style="1" customWidth="1"/>
    <col min="7953" max="7953" width="15.140625" style="1" customWidth="1"/>
    <col min="7954" max="7954" width="10" style="1" bestFit="1" customWidth="1"/>
    <col min="7955" max="7955" width="9.140625" style="1"/>
    <col min="7956" max="7956" width="9.5703125" style="1" bestFit="1" customWidth="1"/>
    <col min="7957" max="8195" width="9.140625" style="1"/>
    <col min="8196" max="8196" width="3.5703125" style="1" customWidth="1"/>
    <col min="8197" max="8197" width="22" style="1" customWidth="1"/>
    <col min="8198" max="8198" width="12.7109375" style="1" customWidth="1"/>
    <col min="8199" max="8199" width="11.28515625" style="1" customWidth="1"/>
    <col min="8200" max="8200" width="12.7109375" style="1" customWidth="1"/>
    <col min="8201" max="8201" width="12.42578125" style="1" customWidth="1"/>
    <col min="8202" max="8202" width="13.42578125" style="1" customWidth="1"/>
    <col min="8203" max="8203" width="14.42578125" style="1" customWidth="1"/>
    <col min="8204" max="8204" width="7.85546875" style="1" customWidth="1"/>
    <col min="8205" max="8205" width="8.85546875" style="1" customWidth="1"/>
    <col min="8206" max="8206" width="11" style="1" customWidth="1"/>
    <col min="8207" max="8207" width="14.140625" style="1" customWidth="1"/>
    <col min="8208" max="8208" width="13" style="1" customWidth="1"/>
    <col min="8209" max="8209" width="15.140625" style="1" customWidth="1"/>
    <col min="8210" max="8210" width="10" style="1" bestFit="1" customWidth="1"/>
    <col min="8211" max="8211" width="9.140625" style="1"/>
    <col min="8212" max="8212" width="9.5703125" style="1" bestFit="1" customWidth="1"/>
    <col min="8213" max="8451" width="9.140625" style="1"/>
    <col min="8452" max="8452" width="3.5703125" style="1" customWidth="1"/>
    <col min="8453" max="8453" width="22" style="1" customWidth="1"/>
    <col min="8454" max="8454" width="12.7109375" style="1" customWidth="1"/>
    <col min="8455" max="8455" width="11.28515625" style="1" customWidth="1"/>
    <col min="8456" max="8456" width="12.7109375" style="1" customWidth="1"/>
    <col min="8457" max="8457" width="12.42578125" style="1" customWidth="1"/>
    <col min="8458" max="8458" width="13.42578125" style="1" customWidth="1"/>
    <col min="8459" max="8459" width="14.42578125" style="1" customWidth="1"/>
    <col min="8460" max="8460" width="7.85546875" style="1" customWidth="1"/>
    <col min="8461" max="8461" width="8.85546875" style="1" customWidth="1"/>
    <col min="8462" max="8462" width="11" style="1" customWidth="1"/>
    <col min="8463" max="8463" width="14.140625" style="1" customWidth="1"/>
    <col min="8464" max="8464" width="13" style="1" customWidth="1"/>
    <col min="8465" max="8465" width="15.140625" style="1" customWidth="1"/>
    <col min="8466" max="8466" width="10" style="1" bestFit="1" customWidth="1"/>
    <col min="8467" max="8467" width="9.140625" style="1"/>
    <col min="8468" max="8468" width="9.5703125" style="1" bestFit="1" customWidth="1"/>
    <col min="8469" max="8707" width="9.140625" style="1"/>
    <col min="8708" max="8708" width="3.5703125" style="1" customWidth="1"/>
    <col min="8709" max="8709" width="22" style="1" customWidth="1"/>
    <col min="8710" max="8710" width="12.7109375" style="1" customWidth="1"/>
    <col min="8711" max="8711" width="11.28515625" style="1" customWidth="1"/>
    <col min="8712" max="8712" width="12.7109375" style="1" customWidth="1"/>
    <col min="8713" max="8713" width="12.42578125" style="1" customWidth="1"/>
    <col min="8714" max="8714" width="13.42578125" style="1" customWidth="1"/>
    <col min="8715" max="8715" width="14.42578125" style="1" customWidth="1"/>
    <col min="8716" max="8716" width="7.85546875" style="1" customWidth="1"/>
    <col min="8717" max="8717" width="8.85546875" style="1" customWidth="1"/>
    <col min="8718" max="8718" width="11" style="1" customWidth="1"/>
    <col min="8719" max="8719" width="14.140625" style="1" customWidth="1"/>
    <col min="8720" max="8720" width="13" style="1" customWidth="1"/>
    <col min="8721" max="8721" width="15.140625" style="1" customWidth="1"/>
    <col min="8722" max="8722" width="10" style="1" bestFit="1" customWidth="1"/>
    <col min="8723" max="8723" width="9.140625" style="1"/>
    <col min="8724" max="8724" width="9.5703125" style="1" bestFit="1" customWidth="1"/>
    <col min="8725" max="8963" width="9.140625" style="1"/>
    <col min="8964" max="8964" width="3.5703125" style="1" customWidth="1"/>
    <col min="8965" max="8965" width="22" style="1" customWidth="1"/>
    <col min="8966" max="8966" width="12.7109375" style="1" customWidth="1"/>
    <col min="8967" max="8967" width="11.28515625" style="1" customWidth="1"/>
    <col min="8968" max="8968" width="12.7109375" style="1" customWidth="1"/>
    <col min="8969" max="8969" width="12.42578125" style="1" customWidth="1"/>
    <col min="8970" max="8970" width="13.42578125" style="1" customWidth="1"/>
    <col min="8971" max="8971" width="14.42578125" style="1" customWidth="1"/>
    <col min="8972" max="8972" width="7.85546875" style="1" customWidth="1"/>
    <col min="8973" max="8973" width="8.85546875" style="1" customWidth="1"/>
    <col min="8974" max="8974" width="11" style="1" customWidth="1"/>
    <col min="8975" max="8975" width="14.140625" style="1" customWidth="1"/>
    <col min="8976" max="8976" width="13" style="1" customWidth="1"/>
    <col min="8977" max="8977" width="15.140625" style="1" customWidth="1"/>
    <col min="8978" max="8978" width="10" style="1" bestFit="1" customWidth="1"/>
    <col min="8979" max="8979" width="9.140625" style="1"/>
    <col min="8980" max="8980" width="9.5703125" style="1" bestFit="1" customWidth="1"/>
    <col min="8981" max="9219" width="9.140625" style="1"/>
    <col min="9220" max="9220" width="3.5703125" style="1" customWidth="1"/>
    <col min="9221" max="9221" width="22" style="1" customWidth="1"/>
    <col min="9222" max="9222" width="12.7109375" style="1" customWidth="1"/>
    <col min="9223" max="9223" width="11.28515625" style="1" customWidth="1"/>
    <col min="9224" max="9224" width="12.7109375" style="1" customWidth="1"/>
    <col min="9225" max="9225" width="12.42578125" style="1" customWidth="1"/>
    <col min="9226" max="9226" width="13.42578125" style="1" customWidth="1"/>
    <col min="9227" max="9227" width="14.42578125" style="1" customWidth="1"/>
    <col min="9228" max="9228" width="7.85546875" style="1" customWidth="1"/>
    <col min="9229" max="9229" width="8.85546875" style="1" customWidth="1"/>
    <col min="9230" max="9230" width="11" style="1" customWidth="1"/>
    <col min="9231" max="9231" width="14.140625" style="1" customWidth="1"/>
    <col min="9232" max="9232" width="13" style="1" customWidth="1"/>
    <col min="9233" max="9233" width="15.140625" style="1" customWidth="1"/>
    <col min="9234" max="9234" width="10" style="1" bestFit="1" customWidth="1"/>
    <col min="9235" max="9235" width="9.140625" style="1"/>
    <col min="9236" max="9236" width="9.5703125" style="1" bestFit="1" customWidth="1"/>
    <col min="9237" max="9475" width="9.140625" style="1"/>
    <col min="9476" max="9476" width="3.5703125" style="1" customWidth="1"/>
    <col min="9477" max="9477" width="22" style="1" customWidth="1"/>
    <col min="9478" max="9478" width="12.7109375" style="1" customWidth="1"/>
    <col min="9479" max="9479" width="11.28515625" style="1" customWidth="1"/>
    <col min="9480" max="9480" width="12.7109375" style="1" customWidth="1"/>
    <col min="9481" max="9481" width="12.42578125" style="1" customWidth="1"/>
    <col min="9482" max="9482" width="13.42578125" style="1" customWidth="1"/>
    <col min="9483" max="9483" width="14.42578125" style="1" customWidth="1"/>
    <col min="9484" max="9484" width="7.85546875" style="1" customWidth="1"/>
    <col min="9485" max="9485" width="8.85546875" style="1" customWidth="1"/>
    <col min="9486" max="9486" width="11" style="1" customWidth="1"/>
    <col min="9487" max="9487" width="14.140625" style="1" customWidth="1"/>
    <col min="9488" max="9488" width="13" style="1" customWidth="1"/>
    <col min="9489" max="9489" width="15.140625" style="1" customWidth="1"/>
    <col min="9490" max="9490" width="10" style="1" bestFit="1" customWidth="1"/>
    <col min="9491" max="9491" width="9.140625" style="1"/>
    <col min="9492" max="9492" width="9.5703125" style="1" bestFit="1" customWidth="1"/>
    <col min="9493" max="9731" width="9.140625" style="1"/>
    <col min="9732" max="9732" width="3.5703125" style="1" customWidth="1"/>
    <col min="9733" max="9733" width="22" style="1" customWidth="1"/>
    <col min="9734" max="9734" width="12.7109375" style="1" customWidth="1"/>
    <col min="9735" max="9735" width="11.28515625" style="1" customWidth="1"/>
    <col min="9736" max="9736" width="12.7109375" style="1" customWidth="1"/>
    <col min="9737" max="9737" width="12.42578125" style="1" customWidth="1"/>
    <col min="9738" max="9738" width="13.42578125" style="1" customWidth="1"/>
    <col min="9739" max="9739" width="14.42578125" style="1" customWidth="1"/>
    <col min="9740" max="9740" width="7.85546875" style="1" customWidth="1"/>
    <col min="9741" max="9741" width="8.85546875" style="1" customWidth="1"/>
    <col min="9742" max="9742" width="11" style="1" customWidth="1"/>
    <col min="9743" max="9743" width="14.140625" style="1" customWidth="1"/>
    <col min="9744" max="9744" width="13" style="1" customWidth="1"/>
    <col min="9745" max="9745" width="15.140625" style="1" customWidth="1"/>
    <col min="9746" max="9746" width="10" style="1" bestFit="1" customWidth="1"/>
    <col min="9747" max="9747" width="9.140625" style="1"/>
    <col min="9748" max="9748" width="9.5703125" style="1" bestFit="1" customWidth="1"/>
    <col min="9749" max="9987" width="9.140625" style="1"/>
    <col min="9988" max="9988" width="3.5703125" style="1" customWidth="1"/>
    <col min="9989" max="9989" width="22" style="1" customWidth="1"/>
    <col min="9990" max="9990" width="12.7109375" style="1" customWidth="1"/>
    <col min="9991" max="9991" width="11.28515625" style="1" customWidth="1"/>
    <col min="9992" max="9992" width="12.7109375" style="1" customWidth="1"/>
    <col min="9993" max="9993" width="12.42578125" style="1" customWidth="1"/>
    <col min="9994" max="9994" width="13.42578125" style="1" customWidth="1"/>
    <col min="9995" max="9995" width="14.42578125" style="1" customWidth="1"/>
    <col min="9996" max="9996" width="7.85546875" style="1" customWidth="1"/>
    <col min="9997" max="9997" width="8.85546875" style="1" customWidth="1"/>
    <col min="9998" max="9998" width="11" style="1" customWidth="1"/>
    <col min="9999" max="9999" width="14.140625" style="1" customWidth="1"/>
    <col min="10000" max="10000" width="13" style="1" customWidth="1"/>
    <col min="10001" max="10001" width="15.140625" style="1" customWidth="1"/>
    <col min="10002" max="10002" width="10" style="1" bestFit="1" customWidth="1"/>
    <col min="10003" max="10003" width="9.140625" style="1"/>
    <col min="10004" max="10004" width="9.5703125" style="1" bestFit="1" customWidth="1"/>
    <col min="10005" max="10243" width="9.140625" style="1"/>
    <col min="10244" max="10244" width="3.5703125" style="1" customWidth="1"/>
    <col min="10245" max="10245" width="22" style="1" customWidth="1"/>
    <col min="10246" max="10246" width="12.7109375" style="1" customWidth="1"/>
    <col min="10247" max="10247" width="11.28515625" style="1" customWidth="1"/>
    <col min="10248" max="10248" width="12.7109375" style="1" customWidth="1"/>
    <col min="10249" max="10249" width="12.42578125" style="1" customWidth="1"/>
    <col min="10250" max="10250" width="13.42578125" style="1" customWidth="1"/>
    <col min="10251" max="10251" width="14.42578125" style="1" customWidth="1"/>
    <col min="10252" max="10252" width="7.85546875" style="1" customWidth="1"/>
    <col min="10253" max="10253" width="8.85546875" style="1" customWidth="1"/>
    <col min="10254" max="10254" width="11" style="1" customWidth="1"/>
    <col min="10255" max="10255" width="14.140625" style="1" customWidth="1"/>
    <col min="10256" max="10256" width="13" style="1" customWidth="1"/>
    <col min="10257" max="10257" width="15.140625" style="1" customWidth="1"/>
    <col min="10258" max="10258" width="10" style="1" bestFit="1" customWidth="1"/>
    <col min="10259" max="10259" width="9.140625" style="1"/>
    <col min="10260" max="10260" width="9.5703125" style="1" bestFit="1" customWidth="1"/>
    <col min="10261" max="10499" width="9.140625" style="1"/>
    <col min="10500" max="10500" width="3.5703125" style="1" customWidth="1"/>
    <col min="10501" max="10501" width="22" style="1" customWidth="1"/>
    <col min="10502" max="10502" width="12.7109375" style="1" customWidth="1"/>
    <col min="10503" max="10503" width="11.28515625" style="1" customWidth="1"/>
    <col min="10504" max="10504" width="12.7109375" style="1" customWidth="1"/>
    <col min="10505" max="10505" width="12.42578125" style="1" customWidth="1"/>
    <col min="10506" max="10506" width="13.42578125" style="1" customWidth="1"/>
    <col min="10507" max="10507" width="14.42578125" style="1" customWidth="1"/>
    <col min="10508" max="10508" width="7.85546875" style="1" customWidth="1"/>
    <col min="10509" max="10509" width="8.85546875" style="1" customWidth="1"/>
    <col min="10510" max="10510" width="11" style="1" customWidth="1"/>
    <col min="10511" max="10511" width="14.140625" style="1" customWidth="1"/>
    <col min="10512" max="10512" width="13" style="1" customWidth="1"/>
    <col min="10513" max="10513" width="15.140625" style="1" customWidth="1"/>
    <col min="10514" max="10514" width="10" style="1" bestFit="1" customWidth="1"/>
    <col min="10515" max="10515" width="9.140625" style="1"/>
    <col min="10516" max="10516" width="9.5703125" style="1" bestFit="1" customWidth="1"/>
    <col min="10517" max="10755" width="9.140625" style="1"/>
    <col min="10756" max="10756" width="3.5703125" style="1" customWidth="1"/>
    <col min="10757" max="10757" width="22" style="1" customWidth="1"/>
    <col min="10758" max="10758" width="12.7109375" style="1" customWidth="1"/>
    <col min="10759" max="10759" width="11.28515625" style="1" customWidth="1"/>
    <col min="10760" max="10760" width="12.7109375" style="1" customWidth="1"/>
    <col min="10761" max="10761" width="12.42578125" style="1" customWidth="1"/>
    <col min="10762" max="10762" width="13.42578125" style="1" customWidth="1"/>
    <col min="10763" max="10763" width="14.42578125" style="1" customWidth="1"/>
    <col min="10764" max="10764" width="7.85546875" style="1" customWidth="1"/>
    <col min="10765" max="10765" width="8.85546875" style="1" customWidth="1"/>
    <col min="10766" max="10766" width="11" style="1" customWidth="1"/>
    <col min="10767" max="10767" width="14.140625" style="1" customWidth="1"/>
    <col min="10768" max="10768" width="13" style="1" customWidth="1"/>
    <col min="10769" max="10769" width="15.140625" style="1" customWidth="1"/>
    <col min="10770" max="10770" width="10" style="1" bestFit="1" customWidth="1"/>
    <col min="10771" max="10771" width="9.140625" style="1"/>
    <col min="10772" max="10772" width="9.5703125" style="1" bestFit="1" customWidth="1"/>
    <col min="10773" max="11011" width="9.140625" style="1"/>
    <col min="11012" max="11012" width="3.5703125" style="1" customWidth="1"/>
    <col min="11013" max="11013" width="22" style="1" customWidth="1"/>
    <col min="11014" max="11014" width="12.7109375" style="1" customWidth="1"/>
    <col min="11015" max="11015" width="11.28515625" style="1" customWidth="1"/>
    <col min="11016" max="11016" width="12.7109375" style="1" customWidth="1"/>
    <col min="11017" max="11017" width="12.42578125" style="1" customWidth="1"/>
    <col min="11018" max="11018" width="13.42578125" style="1" customWidth="1"/>
    <col min="11019" max="11019" width="14.42578125" style="1" customWidth="1"/>
    <col min="11020" max="11020" width="7.85546875" style="1" customWidth="1"/>
    <col min="11021" max="11021" width="8.85546875" style="1" customWidth="1"/>
    <col min="11022" max="11022" width="11" style="1" customWidth="1"/>
    <col min="11023" max="11023" width="14.140625" style="1" customWidth="1"/>
    <col min="11024" max="11024" width="13" style="1" customWidth="1"/>
    <col min="11025" max="11025" width="15.140625" style="1" customWidth="1"/>
    <col min="11026" max="11026" width="10" style="1" bestFit="1" customWidth="1"/>
    <col min="11027" max="11027" width="9.140625" style="1"/>
    <col min="11028" max="11028" width="9.5703125" style="1" bestFit="1" customWidth="1"/>
    <col min="11029" max="11267" width="9.140625" style="1"/>
    <col min="11268" max="11268" width="3.5703125" style="1" customWidth="1"/>
    <col min="11269" max="11269" width="22" style="1" customWidth="1"/>
    <col min="11270" max="11270" width="12.7109375" style="1" customWidth="1"/>
    <col min="11271" max="11271" width="11.28515625" style="1" customWidth="1"/>
    <col min="11272" max="11272" width="12.7109375" style="1" customWidth="1"/>
    <col min="11273" max="11273" width="12.42578125" style="1" customWidth="1"/>
    <col min="11274" max="11274" width="13.42578125" style="1" customWidth="1"/>
    <col min="11275" max="11275" width="14.42578125" style="1" customWidth="1"/>
    <col min="11276" max="11276" width="7.85546875" style="1" customWidth="1"/>
    <col min="11277" max="11277" width="8.85546875" style="1" customWidth="1"/>
    <col min="11278" max="11278" width="11" style="1" customWidth="1"/>
    <col min="11279" max="11279" width="14.140625" style="1" customWidth="1"/>
    <col min="11280" max="11280" width="13" style="1" customWidth="1"/>
    <col min="11281" max="11281" width="15.140625" style="1" customWidth="1"/>
    <col min="11282" max="11282" width="10" style="1" bestFit="1" customWidth="1"/>
    <col min="11283" max="11283" width="9.140625" style="1"/>
    <col min="11284" max="11284" width="9.5703125" style="1" bestFit="1" customWidth="1"/>
    <col min="11285" max="11523" width="9.140625" style="1"/>
    <col min="11524" max="11524" width="3.5703125" style="1" customWidth="1"/>
    <col min="11525" max="11525" width="22" style="1" customWidth="1"/>
    <col min="11526" max="11526" width="12.7109375" style="1" customWidth="1"/>
    <col min="11527" max="11527" width="11.28515625" style="1" customWidth="1"/>
    <col min="11528" max="11528" width="12.7109375" style="1" customWidth="1"/>
    <col min="11529" max="11529" width="12.42578125" style="1" customWidth="1"/>
    <col min="11530" max="11530" width="13.42578125" style="1" customWidth="1"/>
    <col min="11531" max="11531" width="14.42578125" style="1" customWidth="1"/>
    <col min="11532" max="11532" width="7.85546875" style="1" customWidth="1"/>
    <col min="11533" max="11533" width="8.85546875" style="1" customWidth="1"/>
    <col min="11534" max="11534" width="11" style="1" customWidth="1"/>
    <col min="11535" max="11535" width="14.140625" style="1" customWidth="1"/>
    <col min="11536" max="11536" width="13" style="1" customWidth="1"/>
    <col min="11537" max="11537" width="15.140625" style="1" customWidth="1"/>
    <col min="11538" max="11538" width="10" style="1" bestFit="1" customWidth="1"/>
    <col min="11539" max="11539" width="9.140625" style="1"/>
    <col min="11540" max="11540" width="9.5703125" style="1" bestFit="1" customWidth="1"/>
    <col min="11541" max="11779" width="9.140625" style="1"/>
    <col min="11780" max="11780" width="3.5703125" style="1" customWidth="1"/>
    <col min="11781" max="11781" width="22" style="1" customWidth="1"/>
    <col min="11782" max="11782" width="12.7109375" style="1" customWidth="1"/>
    <col min="11783" max="11783" width="11.28515625" style="1" customWidth="1"/>
    <col min="11784" max="11784" width="12.7109375" style="1" customWidth="1"/>
    <col min="11785" max="11785" width="12.42578125" style="1" customWidth="1"/>
    <col min="11786" max="11786" width="13.42578125" style="1" customWidth="1"/>
    <col min="11787" max="11787" width="14.42578125" style="1" customWidth="1"/>
    <col min="11788" max="11788" width="7.85546875" style="1" customWidth="1"/>
    <col min="11789" max="11789" width="8.85546875" style="1" customWidth="1"/>
    <col min="11790" max="11790" width="11" style="1" customWidth="1"/>
    <col min="11791" max="11791" width="14.140625" style="1" customWidth="1"/>
    <col min="11792" max="11792" width="13" style="1" customWidth="1"/>
    <col min="11793" max="11793" width="15.140625" style="1" customWidth="1"/>
    <col min="11794" max="11794" width="10" style="1" bestFit="1" customWidth="1"/>
    <col min="11795" max="11795" width="9.140625" style="1"/>
    <col min="11796" max="11796" width="9.5703125" style="1" bestFit="1" customWidth="1"/>
    <col min="11797" max="12035" width="9.140625" style="1"/>
    <col min="12036" max="12036" width="3.5703125" style="1" customWidth="1"/>
    <col min="12037" max="12037" width="22" style="1" customWidth="1"/>
    <col min="12038" max="12038" width="12.7109375" style="1" customWidth="1"/>
    <col min="12039" max="12039" width="11.28515625" style="1" customWidth="1"/>
    <col min="12040" max="12040" width="12.7109375" style="1" customWidth="1"/>
    <col min="12041" max="12041" width="12.42578125" style="1" customWidth="1"/>
    <col min="12042" max="12042" width="13.42578125" style="1" customWidth="1"/>
    <col min="12043" max="12043" width="14.42578125" style="1" customWidth="1"/>
    <col min="12044" max="12044" width="7.85546875" style="1" customWidth="1"/>
    <col min="12045" max="12045" width="8.85546875" style="1" customWidth="1"/>
    <col min="12046" max="12046" width="11" style="1" customWidth="1"/>
    <col min="12047" max="12047" width="14.140625" style="1" customWidth="1"/>
    <col min="12048" max="12048" width="13" style="1" customWidth="1"/>
    <col min="12049" max="12049" width="15.140625" style="1" customWidth="1"/>
    <col min="12050" max="12050" width="10" style="1" bestFit="1" customWidth="1"/>
    <col min="12051" max="12051" width="9.140625" style="1"/>
    <col min="12052" max="12052" width="9.5703125" style="1" bestFit="1" customWidth="1"/>
    <col min="12053" max="12291" width="9.140625" style="1"/>
    <col min="12292" max="12292" width="3.5703125" style="1" customWidth="1"/>
    <col min="12293" max="12293" width="22" style="1" customWidth="1"/>
    <col min="12294" max="12294" width="12.7109375" style="1" customWidth="1"/>
    <col min="12295" max="12295" width="11.28515625" style="1" customWidth="1"/>
    <col min="12296" max="12296" width="12.7109375" style="1" customWidth="1"/>
    <col min="12297" max="12297" width="12.42578125" style="1" customWidth="1"/>
    <col min="12298" max="12298" width="13.42578125" style="1" customWidth="1"/>
    <col min="12299" max="12299" width="14.42578125" style="1" customWidth="1"/>
    <col min="12300" max="12300" width="7.85546875" style="1" customWidth="1"/>
    <col min="12301" max="12301" width="8.85546875" style="1" customWidth="1"/>
    <col min="12302" max="12302" width="11" style="1" customWidth="1"/>
    <col min="12303" max="12303" width="14.140625" style="1" customWidth="1"/>
    <col min="12304" max="12304" width="13" style="1" customWidth="1"/>
    <col min="12305" max="12305" width="15.140625" style="1" customWidth="1"/>
    <col min="12306" max="12306" width="10" style="1" bestFit="1" customWidth="1"/>
    <col min="12307" max="12307" width="9.140625" style="1"/>
    <col min="12308" max="12308" width="9.5703125" style="1" bestFit="1" customWidth="1"/>
    <col min="12309" max="12547" width="9.140625" style="1"/>
    <col min="12548" max="12548" width="3.5703125" style="1" customWidth="1"/>
    <col min="12549" max="12549" width="22" style="1" customWidth="1"/>
    <col min="12550" max="12550" width="12.7109375" style="1" customWidth="1"/>
    <col min="12551" max="12551" width="11.28515625" style="1" customWidth="1"/>
    <col min="12552" max="12552" width="12.7109375" style="1" customWidth="1"/>
    <col min="12553" max="12553" width="12.42578125" style="1" customWidth="1"/>
    <col min="12554" max="12554" width="13.42578125" style="1" customWidth="1"/>
    <col min="12555" max="12555" width="14.42578125" style="1" customWidth="1"/>
    <col min="12556" max="12556" width="7.85546875" style="1" customWidth="1"/>
    <col min="12557" max="12557" width="8.85546875" style="1" customWidth="1"/>
    <col min="12558" max="12558" width="11" style="1" customWidth="1"/>
    <col min="12559" max="12559" width="14.140625" style="1" customWidth="1"/>
    <col min="12560" max="12560" width="13" style="1" customWidth="1"/>
    <col min="12561" max="12561" width="15.140625" style="1" customWidth="1"/>
    <col min="12562" max="12562" width="10" style="1" bestFit="1" customWidth="1"/>
    <col min="12563" max="12563" width="9.140625" style="1"/>
    <col min="12564" max="12564" width="9.5703125" style="1" bestFit="1" customWidth="1"/>
    <col min="12565" max="12803" width="9.140625" style="1"/>
    <col min="12804" max="12804" width="3.5703125" style="1" customWidth="1"/>
    <col min="12805" max="12805" width="22" style="1" customWidth="1"/>
    <col min="12806" max="12806" width="12.7109375" style="1" customWidth="1"/>
    <col min="12807" max="12807" width="11.28515625" style="1" customWidth="1"/>
    <col min="12808" max="12808" width="12.7109375" style="1" customWidth="1"/>
    <col min="12809" max="12809" width="12.42578125" style="1" customWidth="1"/>
    <col min="12810" max="12810" width="13.42578125" style="1" customWidth="1"/>
    <col min="12811" max="12811" width="14.42578125" style="1" customWidth="1"/>
    <col min="12812" max="12812" width="7.85546875" style="1" customWidth="1"/>
    <col min="12813" max="12813" width="8.85546875" style="1" customWidth="1"/>
    <col min="12814" max="12814" width="11" style="1" customWidth="1"/>
    <col min="12815" max="12815" width="14.140625" style="1" customWidth="1"/>
    <col min="12816" max="12816" width="13" style="1" customWidth="1"/>
    <col min="12817" max="12817" width="15.140625" style="1" customWidth="1"/>
    <col min="12818" max="12818" width="10" style="1" bestFit="1" customWidth="1"/>
    <col min="12819" max="12819" width="9.140625" style="1"/>
    <col min="12820" max="12820" width="9.5703125" style="1" bestFit="1" customWidth="1"/>
    <col min="12821" max="13059" width="9.140625" style="1"/>
    <col min="13060" max="13060" width="3.5703125" style="1" customWidth="1"/>
    <col min="13061" max="13061" width="22" style="1" customWidth="1"/>
    <col min="13062" max="13062" width="12.7109375" style="1" customWidth="1"/>
    <col min="13063" max="13063" width="11.28515625" style="1" customWidth="1"/>
    <col min="13064" max="13064" width="12.7109375" style="1" customWidth="1"/>
    <col min="13065" max="13065" width="12.42578125" style="1" customWidth="1"/>
    <col min="13066" max="13066" width="13.42578125" style="1" customWidth="1"/>
    <col min="13067" max="13067" width="14.42578125" style="1" customWidth="1"/>
    <col min="13068" max="13068" width="7.85546875" style="1" customWidth="1"/>
    <col min="13069" max="13069" width="8.85546875" style="1" customWidth="1"/>
    <col min="13070" max="13070" width="11" style="1" customWidth="1"/>
    <col min="13071" max="13071" width="14.140625" style="1" customWidth="1"/>
    <col min="13072" max="13072" width="13" style="1" customWidth="1"/>
    <col min="13073" max="13073" width="15.140625" style="1" customWidth="1"/>
    <col min="13074" max="13074" width="10" style="1" bestFit="1" customWidth="1"/>
    <col min="13075" max="13075" width="9.140625" style="1"/>
    <col min="13076" max="13076" width="9.5703125" style="1" bestFit="1" customWidth="1"/>
    <col min="13077" max="13315" width="9.140625" style="1"/>
    <col min="13316" max="13316" width="3.5703125" style="1" customWidth="1"/>
    <col min="13317" max="13317" width="22" style="1" customWidth="1"/>
    <col min="13318" max="13318" width="12.7109375" style="1" customWidth="1"/>
    <col min="13319" max="13319" width="11.28515625" style="1" customWidth="1"/>
    <col min="13320" max="13320" width="12.7109375" style="1" customWidth="1"/>
    <col min="13321" max="13321" width="12.42578125" style="1" customWidth="1"/>
    <col min="13322" max="13322" width="13.42578125" style="1" customWidth="1"/>
    <col min="13323" max="13323" width="14.42578125" style="1" customWidth="1"/>
    <col min="13324" max="13324" width="7.85546875" style="1" customWidth="1"/>
    <col min="13325" max="13325" width="8.85546875" style="1" customWidth="1"/>
    <col min="13326" max="13326" width="11" style="1" customWidth="1"/>
    <col min="13327" max="13327" width="14.140625" style="1" customWidth="1"/>
    <col min="13328" max="13328" width="13" style="1" customWidth="1"/>
    <col min="13329" max="13329" width="15.140625" style="1" customWidth="1"/>
    <col min="13330" max="13330" width="10" style="1" bestFit="1" customWidth="1"/>
    <col min="13331" max="13331" width="9.140625" style="1"/>
    <col min="13332" max="13332" width="9.5703125" style="1" bestFit="1" customWidth="1"/>
    <col min="13333" max="13571" width="9.140625" style="1"/>
    <col min="13572" max="13572" width="3.5703125" style="1" customWidth="1"/>
    <col min="13573" max="13573" width="22" style="1" customWidth="1"/>
    <col min="13574" max="13574" width="12.7109375" style="1" customWidth="1"/>
    <col min="13575" max="13575" width="11.28515625" style="1" customWidth="1"/>
    <col min="13576" max="13576" width="12.7109375" style="1" customWidth="1"/>
    <col min="13577" max="13577" width="12.42578125" style="1" customWidth="1"/>
    <col min="13578" max="13578" width="13.42578125" style="1" customWidth="1"/>
    <col min="13579" max="13579" width="14.42578125" style="1" customWidth="1"/>
    <col min="13580" max="13580" width="7.85546875" style="1" customWidth="1"/>
    <col min="13581" max="13581" width="8.85546875" style="1" customWidth="1"/>
    <col min="13582" max="13582" width="11" style="1" customWidth="1"/>
    <col min="13583" max="13583" width="14.140625" style="1" customWidth="1"/>
    <col min="13584" max="13584" width="13" style="1" customWidth="1"/>
    <col min="13585" max="13585" width="15.140625" style="1" customWidth="1"/>
    <col min="13586" max="13586" width="10" style="1" bestFit="1" customWidth="1"/>
    <col min="13587" max="13587" width="9.140625" style="1"/>
    <col min="13588" max="13588" width="9.5703125" style="1" bestFit="1" customWidth="1"/>
    <col min="13589" max="13827" width="9.140625" style="1"/>
    <col min="13828" max="13828" width="3.5703125" style="1" customWidth="1"/>
    <col min="13829" max="13829" width="22" style="1" customWidth="1"/>
    <col min="13830" max="13830" width="12.7109375" style="1" customWidth="1"/>
    <col min="13831" max="13831" width="11.28515625" style="1" customWidth="1"/>
    <col min="13832" max="13832" width="12.7109375" style="1" customWidth="1"/>
    <col min="13833" max="13833" width="12.42578125" style="1" customWidth="1"/>
    <col min="13834" max="13834" width="13.42578125" style="1" customWidth="1"/>
    <col min="13835" max="13835" width="14.42578125" style="1" customWidth="1"/>
    <col min="13836" max="13836" width="7.85546875" style="1" customWidth="1"/>
    <col min="13837" max="13837" width="8.85546875" style="1" customWidth="1"/>
    <col min="13838" max="13838" width="11" style="1" customWidth="1"/>
    <col min="13839" max="13839" width="14.140625" style="1" customWidth="1"/>
    <col min="13840" max="13840" width="13" style="1" customWidth="1"/>
    <col min="13841" max="13841" width="15.140625" style="1" customWidth="1"/>
    <col min="13842" max="13842" width="10" style="1" bestFit="1" customWidth="1"/>
    <col min="13843" max="13843" width="9.140625" style="1"/>
    <col min="13844" max="13844" width="9.5703125" style="1" bestFit="1" customWidth="1"/>
    <col min="13845" max="14083" width="9.140625" style="1"/>
    <col min="14084" max="14084" width="3.5703125" style="1" customWidth="1"/>
    <col min="14085" max="14085" width="22" style="1" customWidth="1"/>
    <col min="14086" max="14086" width="12.7109375" style="1" customWidth="1"/>
    <col min="14087" max="14087" width="11.28515625" style="1" customWidth="1"/>
    <col min="14088" max="14088" width="12.7109375" style="1" customWidth="1"/>
    <col min="14089" max="14089" width="12.42578125" style="1" customWidth="1"/>
    <col min="14090" max="14090" width="13.42578125" style="1" customWidth="1"/>
    <col min="14091" max="14091" width="14.42578125" style="1" customWidth="1"/>
    <col min="14092" max="14092" width="7.85546875" style="1" customWidth="1"/>
    <col min="14093" max="14093" width="8.85546875" style="1" customWidth="1"/>
    <col min="14094" max="14094" width="11" style="1" customWidth="1"/>
    <col min="14095" max="14095" width="14.140625" style="1" customWidth="1"/>
    <col min="14096" max="14096" width="13" style="1" customWidth="1"/>
    <col min="14097" max="14097" width="15.140625" style="1" customWidth="1"/>
    <col min="14098" max="14098" width="10" style="1" bestFit="1" customWidth="1"/>
    <col min="14099" max="14099" width="9.140625" style="1"/>
    <col min="14100" max="14100" width="9.5703125" style="1" bestFit="1" customWidth="1"/>
    <col min="14101" max="14339" width="9.140625" style="1"/>
    <col min="14340" max="14340" width="3.5703125" style="1" customWidth="1"/>
    <col min="14341" max="14341" width="22" style="1" customWidth="1"/>
    <col min="14342" max="14342" width="12.7109375" style="1" customWidth="1"/>
    <col min="14343" max="14343" width="11.28515625" style="1" customWidth="1"/>
    <col min="14344" max="14344" width="12.7109375" style="1" customWidth="1"/>
    <col min="14345" max="14345" width="12.42578125" style="1" customWidth="1"/>
    <col min="14346" max="14346" width="13.42578125" style="1" customWidth="1"/>
    <col min="14347" max="14347" width="14.42578125" style="1" customWidth="1"/>
    <col min="14348" max="14348" width="7.85546875" style="1" customWidth="1"/>
    <col min="14349" max="14349" width="8.85546875" style="1" customWidth="1"/>
    <col min="14350" max="14350" width="11" style="1" customWidth="1"/>
    <col min="14351" max="14351" width="14.140625" style="1" customWidth="1"/>
    <col min="14352" max="14352" width="13" style="1" customWidth="1"/>
    <col min="14353" max="14353" width="15.140625" style="1" customWidth="1"/>
    <col min="14354" max="14354" width="10" style="1" bestFit="1" customWidth="1"/>
    <col min="14355" max="14355" width="9.140625" style="1"/>
    <col min="14356" max="14356" width="9.5703125" style="1" bestFit="1" customWidth="1"/>
    <col min="14357" max="14595" width="9.140625" style="1"/>
    <col min="14596" max="14596" width="3.5703125" style="1" customWidth="1"/>
    <col min="14597" max="14597" width="22" style="1" customWidth="1"/>
    <col min="14598" max="14598" width="12.7109375" style="1" customWidth="1"/>
    <col min="14599" max="14599" width="11.28515625" style="1" customWidth="1"/>
    <col min="14600" max="14600" width="12.7109375" style="1" customWidth="1"/>
    <col min="14601" max="14601" width="12.42578125" style="1" customWidth="1"/>
    <col min="14602" max="14602" width="13.42578125" style="1" customWidth="1"/>
    <col min="14603" max="14603" width="14.42578125" style="1" customWidth="1"/>
    <col min="14604" max="14604" width="7.85546875" style="1" customWidth="1"/>
    <col min="14605" max="14605" width="8.85546875" style="1" customWidth="1"/>
    <col min="14606" max="14606" width="11" style="1" customWidth="1"/>
    <col min="14607" max="14607" width="14.140625" style="1" customWidth="1"/>
    <col min="14608" max="14608" width="13" style="1" customWidth="1"/>
    <col min="14609" max="14609" width="15.140625" style="1" customWidth="1"/>
    <col min="14610" max="14610" width="10" style="1" bestFit="1" customWidth="1"/>
    <col min="14611" max="14611" width="9.140625" style="1"/>
    <col min="14612" max="14612" width="9.5703125" style="1" bestFit="1" customWidth="1"/>
    <col min="14613" max="14851" width="9.140625" style="1"/>
    <col min="14852" max="14852" width="3.5703125" style="1" customWidth="1"/>
    <col min="14853" max="14853" width="22" style="1" customWidth="1"/>
    <col min="14854" max="14854" width="12.7109375" style="1" customWidth="1"/>
    <col min="14855" max="14855" width="11.28515625" style="1" customWidth="1"/>
    <col min="14856" max="14856" width="12.7109375" style="1" customWidth="1"/>
    <col min="14857" max="14857" width="12.42578125" style="1" customWidth="1"/>
    <col min="14858" max="14858" width="13.42578125" style="1" customWidth="1"/>
    <col min="14859" max="14859" width="14.42578125" style="1" customWidth="1"/>
    <col min="14860" max="14860" width="7.85546875" style="1" customWidth="1"/>
    <col min="14861" max="14861" width="8.85546875" style="1" customWidth="1"/>
    <col min="14862" max="14862" width="11" style="1" customWidth="1"/>
    <col min="14863" max="14863" width="14.140625" style="1" customWidth="1"/>
    <col min="14864" max="14864" width="13" style="1" customWidth="1"/>
    <col min="14865" max="14865" width="15.140625" style="1" customWidth="1"/>
    <col min="14866" max="14866" width="10" style="1" bestFit="1" customWidth="1"/>
    <col min="14867" max="14867" width="9.140625" style="1"/>
    <col min="14868" max="14868" width="9.5703125" style="1" bestFit="1" customWidth="1"/>
    <col min="14869" max="15107" width="9.140625" style="1"/>
    <col min="15108" max="15108" width="3.5703125" style="1" customWidth="1"/>
    <col min="15109" max="15109" width="22" style="1" customWidth="1"/>
    <col min="15110" max="15110" width="12.7109375" style="1" customWidth="1"/>
    <col min="15111" max="15111" width="11.28515625" style="1" customWidth="1"/>
    <col min="15112" max="15112" width="12.7109375" style="1" customWidth="1"/>
    <col min="15113" max="15113" width="12.42578125" style="1" customWidth="1"/>
    <col min="15114" max="15114" width="13.42578125" style="1" customWidth="1"/>
    <col min="15115" max="15115" width="14.42578125" style="1" customWidth="1"/>
    <col min="15116" max="15116" width="7.85546875" style="1" customWidth="1"/>
    <col min="15117" max="15117" width="8.85546875" style="1" customWidth="1"/>
    <col min="15118" max="15118" width="11" style="1" customWidth="1"/>
    <col min="15119" max="15119" width="14.140625" style="1" customWidth="1"/>
    <col min="15120" max="15120" width="13" style="1" customWidth="1"/>
    <col min="15121" max="15121" width="15.140625" style="1" customWidth="1"/>
    <col min="15122" max="15122" width="10" style="1" bestFit="1" customWidth="1"/>
    <col min="15123" max="15123" width="9.140625" style="1"/>
    <col min="15124" max="15124" width="9.5703125" style="1" bestFit="1" customWidth="1"/>
    <col min="15125" max="15363" width="9.140625" style="1"/>
    <col min="15364" max="15364" width="3.5703125" style="1" customWidth="1"/>
    <col min="15365" max="15365" width="22" style="1" customWidth="1"/>
    <col min="15366" max="15366" width="12.7109375" style="1" customWidth="1"/>
    <col min="15367" max="15367" width="11.28515625" style="1" customWidth="1"/>
    <col min="15368" max="15368" width="12.7109375" style="1" customWidth="1"/>
    <col min="15369" max="15369" width="12.42578125" style="1" customWidth="1"/>
    <col min="15370" max="15370" width="13.42578125" style="1" customWidth="1"/>
    <col min="15371" max="15371" width="14.42578125" style="1" customWidth="1"/>
    <col min="15372" max="15372" width="7.85546875" style="1" customWidth="1"/>
    <col min="15373" max="15373" width="8.85546875" style="1" customWidth="1"/>
    <col min="15374" max="15374" width="11" style="1" customWidth="1"/>
    <col min="15375" max="15375" width="14.140625" style="1" customWidth="1"/>
    <col min="15376" max="15376" width="13" style="1" customWidth="1"/>
    <col min="15377" max="15377" width="15.140625" style="1" customWidth="1"/>
    <col min="15378" max="15378" width="10" style="1" bestFit="1" customWidth="1"/>
    <col min="15379" max="15379" width="9.140625" style="1"/>
    <col min="15380" max="15380" width="9.5703125" style="1" bestFit="1" customWidth="1"/>
    <col min="15381" max="15619" width="9.140625" style="1"/>
    <col min="15620" max="15620" width="3.5703125" style="1" customWidth="1"/>
    <col min="15621" max="15621" width="22" style="1" customWidth="1"/>
    <col min="15622" max="15622" width="12.7109375" style="1" customWidth="1"/>
    <col min="15623" max="15623" width="11.28515625" style="1" customWidth="1"/>
    <col min="15624" max="15624" width="12.7109375" style="1" customWidth="1"/>
    <col min="15625" max="15625" width="12.42578125" style="1" customWidth="1"/>
    <col min="15626" max="15626" width="13.42578125" style="1" customWidth="1"/>
    <col min="15627" max="15627" width="14.42578125" style="1" customWidth="1"/>
    <col min="15628" max="15628" width="7.85546875" style="1" customWidth="1"/>
    <col min="15629" max="15629" width="8.85546875" style="1" customWidth="1"/>
    <col min="15630" max="15630" width="11" style="1" customWidth="1"/>
    <col min="15631" max="15631" width="14.140625" style="1" customWidth="1"/>
    <col min="15632" max="15632" width="13" style="1" customWidth="1"/>
    <col min="15633" max="15633" width="15.140625" style="1" customWidth="1"/>
    <col min="15634" max="15634" width="10" style="1" bestFit="1" customWidth="1"/>
    <col min="15635" max="15635" width="9.140625" style="1"/>
    <col min="15636" max="15636" width="9.5703125" style="1" bestFit="1" customWidth="1"/>
    <col min="15637" max="15875" width="9.140625" style="1"/>
    <col min="15876" max="15876" width="3.5703125" style="1" customWidth="1"/>
    <col min="15877" max="15877" width="22" style="1" customWidth="1"/>
    <col min="15878" max="15878" width="12.7109375" style="1" customWidth="1"/>
    <col min="15879" max="15879" width="11.28515625" style="1" customWidth="1"/>
    <col min="15880" max="15880" width="12.7109375" style="1" customWidth="1"/>
    <col min="15881" max="15881" width="12.42578125" style="1" customWidth="1"/>
    <col min="15882" max="15882" width="13.42578125" style="1" customWidth="1"/>
    <col min="15883" max="15883" width="14.42578125" style="1" customWidth="1"/>
    <col min="15884" max="15884" width="7.85546875" style="1" customWidth="1"/>
    <col min="15885" max="15885" width="8.85546875" style="1" customWidth="1"/>
    <col min="15886" max="15886" width="11" style="1" customWidth="1"/>
    <col min="15887" max="15887" width="14.140625" style="1" customWidth="1"/>
    <col min="15888" max="15888" width="13" style="1" customWidth="1"/>
    <col min="15889" max="15889" width="15.140625" style="1" customWidth="1"/>
    <col min="15890" max="15890" width="10" style="1" bestFit="1" customWidth="1"/>
    <col min="15891" max="15891" width="9.140625" style="1"/>
    <col min="15892" max="15892" width="9.5703125" style="1" bestFit="1" customWidth="1"/>
    <col min="15893" max="16131" width="9.140625" style="1"/>
    <col min="16132" max="16132" width="3.5703125" style="1" customWidth="1"/>
    <col min="16133" max="16133" width="22" style="1" customWidth="1"/>
    <col min="16134" max="16134" width="12.7109375" style="1" customWidth="1"/>
    <col min="16135" max="16135" width="11.28515625" style="1" customWidth="1"/>
    <col min="16136" max="16136" width="12.7109375" style="1" customWidth="1"/>
    <col min="16137" max="16137" width="12.42578125" style="1" customWidth="1"/>
    <col min="16138" max="16138" width="13.42578125" style="1" customWidth="1"/>
    <col min="16139" max="16139" width="14.42578125" style="1" customWidth="1"/>
    <col min="16140" max="16140" width="7.85546875" style="1" customWidth="1"/>
    <col min="16141" max="16141" width="8.85546875" style="1" customWidth="1"/>
    <col min="16142" max="16142" width="11" style="1" customWidth="1"/>
    <col min="16143" max="16143" width="14.140625" style="1" customWidth="1"/>
    <col min="16144" max="16144" width="13" style="1" customWidth="1"/>
    <col min="16145" max="16145" width="15.140625" style="1" customWidth="1"/>
    <col min="16146" max="16146" width="10" style="1" bestFit="1" customWidth="1"/>
    <col min="16147" max="16147" width="9.140625" style="1"/>
    <col min="16148" max="16148" width="9.5703125" style="1" bestFit="1" customWidth="1"/>
    <col min="16149" max="16384" width="9.140625" style="1"/>
  </cols>
  <sheetData>
    <row r="1" spans="1:17" x14ac:dyDescent="0.25">
      <c r="L1" s="33"/>
      <c r="P1" s="33" t="s">
        <v>31</v>
      </c>
    </row>
    <row r="2" spans="1:17" x14ac:dyDescent="0.25">
      <c r="L2" s="33"/>
      <c r="P2" s="33" t="s">
        <v>32</v>
      </c>
    </row>
    <row r="3" spans="1:17" x14ac:dyDescent="0.25">
      <c r="L3" s="33"/>
      <c r="P3" s="33" t="s">
        <v>33</v>
      </c>
    </row>
    <row r="4" spans="1:17" x14ac:dyDescent="0.25">
      <c r="L4" s="33"/>
      <c r="P4" s="33" t="s">
        <v>34</v>
      </c>
    </row>
    <row r="5" spans="1:17" x14ac:dyDescent="0.25">
      <c r="L5" s="33"/>
      <c r="P5" s="33" t="s">
        <v>35</v>
      </c>
    </row>
    <row r="6" spans="1:17" x14ac:dyDescent="0.25">
      <c r="L6" s="33"/>
      <c r="P6" s="33"/>
    </row>
    <row r="7" spans="1:17" x14ac:dyDescent="0.25">
      <c r="K7" s="34"/>
      <c r="L7" s="34"/>
      <c r="O7" s="44"/>
      <c r="P7" s="44" t="s">
        <v>36</v>
      </c>
    </row>
    <row r="10" spans="1:17" ht="22.5" customHeight="1" x14ac:dyDescent="0.25">
      <c r="A10" s="47" t="s">
        <v>15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</row>
    <row r="11" spans="1:17" s="7" customFormat="1" ht="49.5" customHeight="1" x14ac:dyDescent="0.2">
      <c r="A11" s="48" t="s">
        <v>0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</row>
    <row r="12" spans="1:17" s="7" customFormat="1" ht="18.75" customHeight="1" x14ac:dyDescent="0.2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1:17" s="7" customFormat="1" ht="38.25" customHeight="1" x14ac:dyDescent="0.2">
      <c r="A13" s="50" t="s">
        <v>28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s="7" customFormat="1" ht="27" customHeight="1" x14ac:dyDescent="0.2">
      <c r="A14" s="51" t="s">
        <v>16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22.5" hidden="1" customHeight="1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17" ht="43.5" hidden="1" customHeight="1" x14ac:dyDescent="0.25">
      <c r="A16" s="45" t="s">
        <v>0</v>
      </c>
      <c r="B16" s="45"/>
      <c r="C16" s="45"/>
      <c r="D16" s="45"/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</row>
    <row r="17" spans="1:20" ht="49.5" hidden="1" customHeight="1" x14ac:dyDescent="0.25">
      <c r="A17" s="55" t="s">
        <v>11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</row>
    <row r="18" spans="1:20" ht="22.5" hidden="1" customHeight="1" x14ac:dyDescent="0.25">
      <c r="A18" s="55" t="s">
        <v>12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</row>
    <row r="19" spans="1:2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  <c r="N19" s="2"/>
      <c r="O19" s="2"/>
      <c r="P19" s="2"/>
      <c r="Q19" s="3"/>
    </row>
    <row r="20" spans="1:20" ht="43.5" customHeight="1" x14ac:dyDescent="0.25">
      <c r="A20" s="56" t="s">
        <v>1</v>
      </c>
      <c r="B20" s="57" t="s">
        <v>2</v>
      </c>
      <c r="C20" s="57" t="s">
        <v>30</v>
      </c>
      <c r="D20" s="59" t="s">
        <v>13</v>
      </c>
      <c r="E20" s="57" t="s">
        <v>4</v>
      </c>
      <c r="F20" s="59" t="s">
        <v>3</v>
      </c>
      <c r="G20" s="59"/>
      <c r="H20" s="59"/>
      <c r="I20" s="59"/>
      <c r="J20" s="59"/>
      <c r="K20" s="59"/>
      <c r="L20" s="57" t="s">
        <v>5</v>
      </c>
      <c r="M20" s="60" t="s">
        <v>6</v>
      </c>
      <c r="N20" s="60"/>
      <c r="O20" s="60"/>
      <c r="P20" s="61" t="s">
        <v>22</v>
      </c>
      <c r="Q20" s="62" t="s">
        <v>23</v>
      </c>
    </row>
    <row r="21" spans="1:20" ht="91.5" customHeight="1" x14ac:dyDescent="0.25">
      <c r="A21" s="56"/>
      <c r="B21" s="57"/>
      <c r="C21" s="58"/>
      <c r="D21" s="58"/>
      <c r="E21" s="57"/>
      <c r="F21" s="17" t="s">
        <v>76</v>
      </c>
      <c r="G21" s="17" t="s">
        <v>77</v>
      </c>
      <c r="H21" s="17" t="s">
        <v>78</v>
      </c>
      <c r="I21" s="17" t="s">
        <v>26</v>
      </c>
      <c r="J21" s="17" t="s">
        <v>27</v>
      </c>
      <c r="K21" s="4"/>
      <c r="L21" s="57"/>
      <c r="M21" s="18" t="s">
        <v>7</v>
      </c>
      <c r="N21" s="19" t="s">
        <v>8</v>
      </c>
      <c r="O21" s="19" t="s">
        <v>9</v>
      </c>
      <c r="P21" s="61"/>
      <c r="Q21" s="62"/>
    </row>
    <row r="22" spans="1:20" ht="30" customHeight="1" x14ac:dyDescent="0.25">
      <c r="A22" s="24">
        <v>1</v>
      </c>
      <c r="B22" s="24">
        <v>2</v>
      </c>
      <c r="C22" s="24"/>
      <c r="D22" s="24">
        <v>3</v>
      </c>
      <c r="E22" s="24">
        <v>4</v>
      </c>
      <c r="F22" s="17">
        <v>5</v>
      </c>
      <c r="G22" s="17">
        <v>6</v>
      </c>
      <c r="H22" s="17">
        <v>7</v>
      </c>
      <c r="I22" s="17">
        <v>8</v>
      </c>
      <c r="J22" s="17">
        <v>9</v>
      </c>
      <c r="K22" s="24" t="s">
        <v>19</v>
      </c>
      <c r="L22" s="24" t="s">
        <v>17</v>
      </c>
      <c r="M22" s="17" t="s">
        <v>18</v>
      </c>
      <c r="N22" s="17">
        <v>11</v>
      </c>
      <c r="O22" s="17">
        <v>12</v>
      </c>
      <c r="P22" s="17">
        <v>13</v>
      </c>
      <c r="Q22" s="20" t="s">
        <v>21</v>
      </c>
      <c r="R22" s="10"/>
      <c r="S22" s="10"/>
      <c r="T22" s="10"/>
    </row>
    <row r="23" spans="1:20" ht="30" customHeight="1" x14ac:dyDescent="0.25">
      <c r="A23" s="35">
        <v>1</v>
      </c>
      <c r="B23" s="29" t="s">
        <v>39</v>
      </c>
      <c r="C23" s="28"/>
      <c r="D23" s="21" t="s">
        <v>29</v>
      </c>
      <c r="E23" s="21">
        <v>1</v>
      </c>
      <c r="F23" s="30">
        <v>1204</v>
      </c>
      <c r="G23" s="31">
        <v>1250</v>
      </c>
      <c r="H23" s="31">
        <v>1300</v>
      </c>
      <c r="I23" s="17"/>
      <c r="J23" s="17"/>
      <c r="K23" s="8">
        <f>ROUND(SUM(F23:H23),2)</f>
        <v>3754</v>
      </c>
      <c r="L23" s="11">
        <v>3</v>
      </c>
      <c r="M23" s="8">
        <f>ROUND(AVERAGE(F23:H23),2)</f>
        <v>1251.33</v>
      </c>
      <c r="N23" s="8">
        <f>ROUND(STDEV(F23:J23),2)</f>
        <v>48.01</v>
      </c>
      <c r="O23" s="9">
        <f>N23/M23</f>
        <v>3.8367177323327978E-2</v>
      </c>
      <c r="P23" s="16">
        <f>MIN(F23:H23)</f>
        <v>1204</v>
      </c>
      <c r="Q23" s="16">
        <f>ROUND(P23*E23,2)</f>
        <v>1204</v>
      </c>
      <c r="R23" s="10"/>
      <c r="S23" s="10"/>
      <c r="T23" s="10"/>
    </row>
    <row r="24" spans="1:20" ht="30" customHeight="1" x14ac:dyDescent="0.25">
      <c r="A24" s="35">
        <v>2</v>
      </c>
      <c r="B24" s="29" t="s">
        <v>40</v>
      </c>
      <c r="C24" s="28"/>
      <c r="D24" s="21" t="s">
        <v>29</v>
      </c>
      <c r="E24" s="21">
        <v>1</v>
      </c>
      <c r="F24" s="32">
        <v>602</v>
      </c>
      <c r="G24" s="32">
        <v>650</v>
      </c>
      <c r="H24" s="32">
        <v>680</v>
      </c>
      <c r="I24" s="17"/>
      <c r="J24" s="17"/>
      <c r="K24" s="8">
        <f t="shared" ref="K24:K39" si="0">ROUND(SUM(F24:H24),2)</f>
        <v>1932</v>
      </c>
      <c r="L24" s="11">
        <v>3</v>
      </c>
      <c r="M24" s="8">
        <f t="shared" ref="M24:M39" si="1">ROUND(AVERAGE(F24:H24),2)</f>
        <v>644</v>
      </c>
      <c r="N24" s="8">
        <f t="shared" ref="N24:N39" si="2">ROUND(STDEV(F24:J24),2)</f>
        <v>39.340000000000003</v>
      </c>
      <c r="O24" s="9">
        <f t="shared" ref="O24:O39" si="3">N24/M24</f>
        <v>6.1086956521739136E-2</v>
      </c>
      <c r="P24" s="16">
        <f t="shared" ref="P24:P39" si="4">MIN(F24:H24)</f>
        <v>602</v>
      </c>
      <c r="Q24" s="16">
        <f t="shared" ref="Q24:Q39" si="5">ROUND(P24*E24,2)</f>
        <v>602</v>
      </c>
      <c r="R24" s="10"/>
      <c r="S24" s="10"/>
      <c r="T24" s="10"/>
    </row>
    <row r="25" spans="1:20" ht="30" customHeight="1" x14ac:dyDescent="0.25">
      <c r="A25" s="35">
        <v>3</v>
      </c>
      <c r="B25" s="29" t="s">
        <v>41</v>
      </c>
      <c r="C25" s="36"/>
      <c r="D25" s="21" t="s">
        <v>29</v>
      </c>
      <c r="E25" s="21">
        <v>1</v>
      </c>
      <c r="F25" s="32">
        <v>602</v>
      </c>
      <c r="G25" s="32">
        <v>650</v>
      </c>
      <c r="H25" s="32">
        <v>680</v>
      </c>
      <c r="I25" s="17"/>
      <c r="J25" s="17"/>
      <c r="K25" s="8">
        <f t="shared" si="0"/>
        <v>1932</v>
      </c>
      <c r="L25" s="11">
        <v>3</v>
      </c>
      <c r="M25" s="8">
        <f t="shared" si="1"/>
        <v>644</v>
      </c>
      <c r="N25" s="8">
        <f t="shared" si="2"/>
        <v>39.340000000000003</v>
      </c>
      <c r="O25" s="9">
        <f t="shared" si="3"/>
        <v>6.1086956521739136E-2</v>
      </c>
      <c r="P25" s="16">
        <f t="shared" si="4"/>
        <v>602</v>
      </c>
      <c r="Q25" s="16">
        <f t="shared" si="5"/>
        <v>602</v>
      </c>
      <c r="R25" s="10"/>
      <c r="S25" s="10"/>
      <c r="T25" s="10"/>
    </row>
    <row r="26" spans="1:20" ht="30" customHeight="1" x14ac:dyDescent="0.25">
      <c r="A26" s="35">
        <v>4</v>
      </c>
      <c r="B26" s="29" t="s">
        <v>42</v>
      </c>
      <c r="C26" s="36"/>
      <c r="D26" s="21" t="s">
        <v>29</v>
      </c>
      <c r="E26" s="21">
        <v>1</v>
      </c>
      <c r="F26" s="32">
        <v>1900</v>
      </c>
      <c r="G26" s="32">
        <v>2000</v>
      </c>
      <c r="H26" s="32">
        <v>2100</v>
      </c>
      <c r="I26" s="17"/>
      <c r="J26" s="17"/>
      <c r="K26" s="8">
        <f t="shared" si="0"/>
        <v>6000</v>
      </c>
      <c r="L26" s="11">
        <v>3</v>
      </c>
      <c r="M26" s="8">
        <f t="shared" si="1"/>
        <v>2000</v>
      </c>
      <c r="N26" s="8">
        <f t="shared" si="2"/>
        <v>100</v>
      </c>
      <c r="O26" s="9">
        <f t="shared" si="3"/>
        <v>0.05</v>
      </c>
      <c r="P26" s="16">
        <f t="shared" si="4"/>
        <v>1900</v>
      </c>
      <c r="Q26" s="16">
        <f t="shared" si="5"/>
        <v>1900</v>
      </c>
      <c r="R26" s="10"/>
      <c r="S26" s="10"/>
      <c r="T26" s="10"/>
    </row>
    <row r="27" spans="1:20" ht="30" customHeight="1" x14ac:dyDescent="0.25">
      <c r="A27" s="35">
        <v>5</v>
      </c>
      <c r="B27" s="29" t="s">
        <v>43</v>
      </c>
      <c r="C27" s="36"/>
      <c r="D27" s="21" t="s">
        <v>29</v>
      </c>
      <c r="E27" s="21">
        <v>1</v>
      </c>
      <c r="F27" s="32">
        <v>1400</v>
      </c>
      <c r="G27" s="32">
        <v>1500</v>
      </c>
      <c r="H27" s="32">
        <v>1600</v>
      </c>
      <c r="I27" s="17"/>
      <c r="J27" s="17"/>
      <c r="K27" s="8">
        <f t="shared" si="0"/>
        <v>4500</v>
      </c>
      <c r="L27" s="11">
        <v>3</v>
      </c>
      <c r="M27" s="8">
        <f t="shared" si="1"/>
        <v>1500</v>
      </c>
      <c r="N27" s="8">
        <f t="shared" si="2"/>
        <v>100</v>
      </c>
      <c r="O27" s="9">
        <f t="shared" si="3"/>
        <v>6.6666666666666666E-2</v>
      </c>
      <c r="P27" s="16">
        <f t="shared" si="4"/>
        <v>1400</v>
      </c>
      <c r="Q27" s="16">
        <f t="shared" si="5"/>
        <v>1400</v>
      </c>
      <c r="R27" s="10"/>
      <c r="S27" s="10"/>
      <c r="T27" s="10"/>
    </row>
    <row r="28" spans="1:20" ht="30" customHeight="1" x14ac:dyDescent="0.25">
      <c r="A28" s="35">
        <v>6</v>
      </c>
      <c r="B28" s="29" t="s">
        <v>44</v>
      </c>
      <c r="C28" s="36"/>
      <c r="D28" s="21" t="s">
        <v>29</v>
      </c>
      <c r="E28" s="21">
        <v>1</v>
      </c>
      <c r="F28" s="32">
        <v>10095</v>
      </c>
      <c r="G28" s="32">
        <v>10500</v>
      </c>
      <c r="H28" s="32">
        <v>10900</v>
      </c>
      <c r="I28" s="17"/>
      <c r="J28" s="17"/>
      <c r="K28" s="8">
        <f t="shared" si="0"/>
        <v>31495</v>
      </c>
      <c r="L28" s="11">
        <v>3</v>
      </c>
      <c r="M28" s="8">
        <f t="shared" si="1"/>
        <v>10498.33</v>
      </c>
      <c r="N28" s="8">
        <f t="shared" si="2"/>
        <v>402.5</v>
      </c>
      <c r="O28" s="9">
        <f t="shared" si="3"/>
        <v>3.8339431128569974E-2</v>
      </c>
      <c r="P28" s="16">
        <f t="shared" si="4"/>
        <v>10095</v>
      </c>
      <c r="Q28" s="16">
        <f t="shared" si="5"/>
        <v>10095</v>
      </c>
      <c r="R28" s="10"/>
      <c r="S28" s="10"/>
      <c r="T28" s="10"/>
    </row>
    <row r="29" spans="1:20" ht="30" customHeight="1" x14ac:dyDescent="0.25">
      <c r="A29" s="35">
        <v>7</v>
      </c>
      <c r="B29" s="29" t="s">
        <v>45</v>
      </c>
      <c r="C29" s="43"/>
      <c r="D29" s="21"/>
      <c r="E29" s="21">
        <v>1</v>
      </c>
      <c r="F29" s="32">
        <v>2625</v>
      </c>
      <c r="G29" s="32">
        <v>2700</v>
      </c>
      <c r="H29" s="32">
        <v>2800</v>
      </c>
      <c r="I29" s="17"/>
      <c r="J29" s="17"/>
      <c r="K29" s="8">
        <f t="shared" si="0"/>
        <v>8125</v>
      </c>
      <c r="L29" s="11">
        <v>3</v>
      </c>
      <c r="M29" s="8">
        <f t="shared" si="1"/>
        <v>2708.33</v>
      </c>
      <c r="N29" s="8">
        <f t="shared" si="2"/>
        <v>87.8</v>
      </c>
      <c r="O29" s="9">
        <f t="shared" si="3"/>
        <v>3.2418501438155618E-2</v>
      </c>
      <c r="P29" s="16">
        <f t="shared" si="4"/>
        <v>2625</v>
      </c>
      <c r="Q29" s="16">
        <f t="shared" si="5"/>
        <v>2625</v>
      </c>
      <c r="R29" s="10"/>
      <c r="S29" s="10"/>
      <c r="T29" s="10"/>
    </row>
    <row r="30" spans="1:20" ht="30" customHeight="1" x14ac:dyDescent="0.25">
      <c r="A30" s="35">
        <v>8</v>
      </c>
      <c r="B30" s="29" t="s">
        <v>46</v>
      </c>
      <c r="C30" s="43"/>
      <c r="D30" s="21"/>
      <c r="E30" s="21">
        <v>1</v>
      </c>
      <c r="F30" s="32">
        <v>2625</v>
      </c>
      <c r="G30" s="32">
        <v>2700</v>
      </c>
      <c r="H30" s="32">
        <v>2800</v>
      </c>
      <c r="I30" s="17"/>
      <c r="J30" s="17"/>
      <c r="K30" s="8">
        <f t="shared" si="0"/>
        <v>8125</v>
      </c>
      <c r="L30" s="11">
        <v>3</v>
      </c>
      <c r="M30" s="8">
        <f t="shared" si="1"/>
        <v>2708.33</v>
      </c>
      <c r="N30" s="8">
        <f t="shared" si="2"/>
        <v>87.8</v>
      </c>
      <c r="O30" s="9">
        <f t="shared" si="3"/>
        <v>3.2418501438155618E-2</v>
      </c>
      <c r="P30" s="16">
        <f t="shared" si="4"/>
        <v>2625</v>
      </c>
      <c r="Q30" s="16">
        <f t="shared" si="5"/>
        <v>2625</v>
      </c>
      <c r="R30" s="10"/>
      <c r="S30" s="10"/>
      <c r="T30" s="10"/>
    </row>
    <row r="31" spans="1:20" ht="30" customHeight="1" x14ac:dyDescent="0.25">
      <c r="A31" s="35">
        <v>9</v>
      </c>
      <c r="B31" s="29" t="s">
        <v>47</v>
      </c>
      <c r="C31" s="43"/>
      <c r="D31" s="21"/>
      <c r="E31" s="21">
        <v>1</v>
      </c>
      <c r="F31" s="32">
        <v>8250</v>
      </c>
      <c r="G31" s="32">
        <v>8450</v>
      </c>
      <c r="H31" s="32">
        <v>8500</v>
      </c>
      <c r="I31" s="17"/>
      <c r="J31" s="17"/>
      <c r="K31" s="8">
        <f t="shared" si="0"/>
        <v>25200</v>
      </c>
      <c r="L31" s="11">
        <v>3</v>
      </c>
      <c r="M31" s="8">
        <f t="shared" si="1"/>
        <v>8400</v>
      </c>
      <c r="N31" s="8">
        <f t="shared" si="2"/>
        <v>132.29</v>
      </c>
      <c r="O31" s="9">
        <f t="shared" si="3"/>
        <v>1.5748809523809523E-2</v>
      </c>
      <c r="P31" s="16">
        <f t="shared" si="4"/>
        <v>8250</v>
      </c>
      <c r="Q31" s="16">
        <f t="shared" si="5"/>
        <v>8250</v>
      </c>
      <c r="R31" s="10"/>
      <c r="S31" s="10"/>
      <c r="T31" s="10"/>
    </row>
    <row r="32" spans="1:20" ht="44.25" customHeight="1" x14ac:dyDescent="0.25">
      <c r="A32" s="35">
        <v>10</v>
      </c>
      <c r="B32" s="29" t="s">
        <v>48</v>
      </c>
      <c r="C32" s="43"/>
      <c r="D32" s="21"/>
      <c r="E32" s="21">
        <v>1</v>
      </c>
      <c r="F32" s="32">
        <v>1380</v>
      </c>
      <c r="G32" s="32">
        <v>1600</v>
      </c>
      <c r="H32" s="32">
        <v>1700</v>
      </c>
      <c r="I32" s="17"/>
      <c r="J32" s="17"/>
      <c r="K32" s="8">
        <f t="shared" si="0"/>
        <v>4680</v>
      </c>
      <c r="L32" s="11">
        <v>3</v>
      </c>
      <c r="M32" s="8">
        <f t="shared" si="1"/>
        <v>1560</v>
      </c>
      <c r="N32" s="8">
        <f t="shared" si="2"/>
        <v>163.71</v>
      </c>
      <c r="O32" s="9">
        <f t="shared" si="3"/>
        <v>0.1049423076923077</v>
      </c>
      <c r="P32" s="16">
        <f t="shared" si="4"/>
        <v>1380</v>
      </c>
      <c r="Q32" s="16">
        <f t="shared" si="5"/>
        <v>1380</v>
      </c>
      <c r="R32" s="10"/>
      <c r="S32" s="10"/>
      <c r="T32" s="10"/>
    </row>
    <row r="33" spans="1:20" ht="30" customHeight="1" x14ac:dyDescent="0.25">
      <c r="A33" s="35">
        <v>11</v>
      </c>
      <c r="B33" s="29" t="s">
        <v>49</v>
      </c>
      <c r="C33" s="43"/>
      <c r="D33" s="21"/>
      <c r="E33" s="21">
        <v>1</v>
      </c>
      <c r="F33" s="32">
        <v>345</v>
      </c>
      <c r="G33" s="32">
        <v>360</v>
      </c>
      <c r="H33" s="32">
        <v>400</v>
      </c>
      <c r="I33" s="17"/>
      <c r="J33" s="17"/>
      <c r="K33" s="8">
        <f t="shared" si="0"/>
        <v>1105</v>
      </c>
      <c r="L33" s="11">
        <v>3</v>
      </c>
      <c r="M33" s="8">
        <f t="shared" si="1"/>
        <v>368.33</v>
      </c>
      <c r="N33" s="8">
        <f t="shared" si="2"/>
        <v>28.43</v>
      </c>
      <c r="O33" s="9">
        <f t="shared" si="3"/>
        <v>7.7186218879808866E-2</v>
      </c>
      <c r="P33" s="16">
        <f t="shared" si="4"/>
        <v>345</v>
      </c>
      <c r="Q33" s="16">
        <f t="shared" si="5"/>
        <v>345</v>
      </c>
      <c r="R33" s="10"/>
      <c r="S33" s="10"/>
      <c r="T33" s="10"/>
    </row>
    <row r="34" spans="1:20" ht="30" customHeight="1" x14ac:dyDescent="0.25">
      <c r="A34" s="35">
        <v>12</v>
      </c>
      <c r="B34" s="29" t="s">
        <v>50</v>
      </c>
      <c r="C34" s="43"/>
      <c r="D34" s="21"/>
      <c r="E34" s="21">
        <v>1</v>
      </c>
      <c r="F34" s="32">
        <v>600</v>
      </c>
      <c r="G34" s="32">
        <v>650</v>
      </c>
      <c r="H34" s="32">
        <v>700</v>
      </c>
      <c r="I34" s="17"/>
      <c r="J34" s="17"/>
      <c r="K34" s="8">
        <f t="shared" si="0"/>
        <v>1950</v>
      </c>
      <c r="L34" s="11">
        <v>3</v>
      </c>
      <c r="M34" s="8">
        <f t="shared" si="1"/>
        <v>650</v>
      </c>
      <c r="N34" s="8">
        <f t="shared" si="2"/>
        <v>50</v>
      </c>
      <c r="O34" s="9">
        <f t="shared" si="3"/>
        <v>7.6923076923076927E-2</v>
      </c>
      <c r="P34" s="16">
        <f t="shared" si="4"/>
        <v>600</v>
      </c>
      <c r="Q34" s="16">
        <f t="shared" si="5"/>
        <v>600</v>
      </c>
      <c r="R34" s="10"/>
      <c r="S34" s="10"/>
      <c r="T34" s="10"/>
    </row>
    <row r="35" spans="1:20" ht="30" customHeight="1" x14ac:dyDescent="0.25">
      <c r="A35" s="35">
        <v>13</v>
      </c>
      <c r="B35" s="29" t="s">
        <v>51</v>
      </c>
      <c r="C35" s="43"/>
      <c r="D35" s="21"/>
      <c r="E35" s="21">
        <v>1</v>
      </c>
      <c r="F35" s="32">
        <v>1425</v>
      </c>
      <c r="G35" s="32">
        <v>1500</v>
      </c>
      <c r="H35" s="32">
        <v>1600</v>
      </c>
      <c r="I35" s="17"/>
      <c r="J35" s="17"/>
      <c r="K35" s="8">
        <f t="shared" si="0"/>
        <v>4525</v>
      </c>
      <c r="L35" s="11">
        <v>3</v>
      </c>
      <c r="M35" s="8">
        <f t="shared" si="1"/>
        <v>1508.33</v>
      </c>
      <c r="N35" s="8">
        <f t="shared" si="2"/>
        <v>87.8</v>
      </c>
      <c r="O35" s="9">
        <f t="shared" si="3"/>
        <v>5.821007339242739E-2</v>
      </c>
      <c r="P35" s="16">
        <f t="shared" si="4"/>
        <v>1425</v>
      </c>
      <c r="Q35" s="16">
        <f t="shared" si="5"/>
        <v>1425</v>
      </c>
      <c r="R35" s="10"/>
      <c r="S35" s="10"/>
      <c r="T35" s="10"/>
    </row>
    <row r="36" spans="1:20" ht="30" customHeight="1" x14ac:dyDescent="0.25">
      <c r="A36" s="35">
        <v>14</v>
      </c>
      <c r="B36" s="29" t="s">
        <v>52</v>
      </c>
      <c r="C36" s="43"/>
      <c r="D36" s="21"/>
      <c r="E36" s="21">
        <v>1</v>
      </c>
      <c r="F36" s="32">
        <v>1425</v>
      </c>
      <c r="G36" s="32">
        <v>1500</v>
      </c>
      <c r="H36" s="32">
        <v>1600</v>
      </c>
      <c r="I36" s="17"/>
      <c r="J36" s="17"/>
      <c r="K36" s="8">
        <f t="shared" si="0"/>
        <v>4525</v>
      </c>
      <c r="L36" s="11">
        <v>3</v>
      </c>
      <c r="M36" s="8">
        <f t="shared" si="1"/>
        <v>1508.33</v>
      </c>
      <c r="N36" s="8">
        <f t="shared" si="2"/>
        <v>87.8</v>
      </c>
      <c r="O36" s="9">
        <f t="shared" si="3"/>
        <v>5.821007339242739E-2</v>
      </c>
      <c r="P36" s="16">
        <f t="shared" si="4"/>
        <v>1425</v>
      </c>
      <c r="Q36" s="16">
        <f t="shared" si="5"/>
        <v>1425</v>
      </c>
      <c r="R36" s="10"/>
      <c r="S36" s="10"/>
      <c r="T36" s="10"/>
    </row>
    <row r="37" spans="1:20" ht="30" customHeight="1" x14ac:dyDescent="0.25">
      <c r="A37" s="35">
        <v>15</v>
      </c>
      <c r="B37" s="29" t="s">
        <v>53</v>
      </c>
      <c r="C37" s="43"/>
      <c r="D37" s="21"/>
      <c r="E37" s="21">
        <v>1</v>
      </c>
      <c r="F37" s="32">
        <v>1290</v>
      </c>
      <c r="G37" s="32">
        <v>1350</v>
      </c>
      <c r="H37" s="32">
        <v>1400</v>
      </c>
      <c r="I37" s="17"/>
      <c r="J37" s="17"/>
      <c r="K37" s="8">
        <f t="shared" si="0"/>
        <v>4040</v>
      </c>
      <c r="L37" s="11">
        <v>3</v>
      </c>
      <c r="M37" s="8">
        <f t="shared" si="1"/>
        <v>1346.67</v>
      </c>
      <c r="N37" s="8">
        <f t="shared" si="2"/>
        <v>55.08</v>
      </c>
      <c r="O37" s="9">
        <f t="shared" si="3"/>
        <v>4.090088885918599E-2</v>
      </c>
      <c r="P37" s="16">
        <f t="shared" si="4"/>
        <v>1290</v>
      </c>
      <c r="Q37" s="16">
        <f t="shared" si="5"/>
        <v>1290</v>
      </c>
      <c r="R37" s="10"/>
      <c r="S37" s="10"/>
      <c r="T37" s="10"/>
    </row>
    <row r="38" spans="1:20" ht="30" customHeight="1" x14ac:dyDescent="0.25">
      <c r="A38" s="35">
        <v>16</v>
      </c>
      <c r="B38" s="29" t="s">
        <v>54</v>
      </c>
      <c r="C38" s="43"/>
      <c r="D38" s="21"/>
      <c r="E38" s="21">
        <v>1</v>
      </c>
      <c r="F38" s="32">
        <v>2400</v>
      </c>
      <c r="G38" s="32">
        <v>2500</v>
      </c>
      <c r="H38" s="32">
        <v>2600</v>
      </c>
      <c r="I38" s="17"/>
      <c r="J38" s="17"/>
      <c r="K38" s="8">
        <f t="shared" si="0"/>
        <v>7500</v>
      </c>
      <c r="L38" s="11">
        <v>3</v>
      </c>
      <c r="M38" s="8">
        <f t="shared" si="1"/>
        <v>2500</v>
      </c>
      <c r="N38" s="8">
        <f t="shared" si="2"/>
        <v>100</v>
      </c>
      <c r="O38" s="9">
        <f t="shared" si="3"/>
        <v>0.04</v>
      </c>
      <c r="P38" s="16">
        <f t="shared" si="4"/>
        <v>2400</v>
      </c>
      <c r="Q38" s="16">
        <f t="shared" si="5"/>
        <v>2400</v>
      </c>
      <c r="R38" s="10"/>
      <c r="S38" s="10"/>
      <c r="T38" s="10"/>
    </row>
    <row r="39" spans="1:20" ht="30" customHeight="1" x14ac:dyDescent="0.25">
      <c r="A39" s="35">
        <v>17</v>
      </c>
      <c r="B39" s="29" t="s">
        <v>55</v>
      </c>
      <c r="C39" s="43"/>
      <c r="D39" s="21"/>
      <c r="E39" s="21">
        <v>1</v>
      </c>
      <c r="F39" s="32">
        <v>2250</v>
      </c>
      <c r="G39" s="32">
        <v>2300</v>
      </c>
      <c r="H39" s="32">
        <v>2400</v>
      </c>
      <c r="I39" s="17"/>
      <c r="J39" s="17"/>
      <c r="K39" s="8">
        <f t="shared" si="0"/>
        <v>6950</v>
      </c>
      <c r="L39" s="11">
        <v>3</v>
      </c>
      <c r="M39" s="8">
        <f t="shared" si="1"/>
        <v>2316.67</v>
      </c>
      <c r="N39" s="8">
        <f t="shared" si="2"/>
        <v>76.38</v>
      </c>
      <c r="O39" s="9">
        <f t="shared" si="3"/>
        <v>3.2969736734191749E-2</v>
      </c>
      <c r="P39" s="16">
        <f t="shared" si="4"/>
        <v>2250</v>
      </c>
      <c r="Q39" s="16">
        <f t="shared" si="5"/>
        <v>2250</v>
      </c>
      <c r="R39" s="10"/>
      <c r="S39" s="10"/>
      <c r="T39" s="10"/>
    </row>
    <row r="40" spans="1:20" ht="30" customHeight="1" x14ac:dyDescent="0.25">
      <c r="A40" s="35"/>
      <c r="B40" s="37" t="s">
        <v>74</v>
      </c>
      <c r="C40" s="36"/>
      <c r="D40" s="38"/>
      <c r="E40" s="38"/>
      <c r="F40" s="18"/>
      <c r="G40" s="18"/>
      <c r="H40" s="18"/>
      <c r="I40" s="17"/>
      <c r="J40" s="17"/>
      <c r="K40" s="39"/>
      <c r="L40" s="11"/>
      <c r="M40" s="39"/>
      <c r="N40" s="39"/>
      <c r="O40" s="41"/>
      <c r="P40" s="42"/>
      <c r="Q40" s="42">
        <f>SUM(Q23:Q39)</f>
        <v>40418</v>
      </c>
      <c r="R40" s="10"/>
      <c r="S40" s="10"/>
      <c r="T40" s="10"/>
    </row>
    <row r="41" spans="1:20" ht="30" customHeight="1" x14ac:dyDescent="0.25">
      <c r="A41" s="35">
        <v>1</v>
      </c>
      <c r="B41" s="29" t="s">
        <v>56</v>
      </c>
      <c r="C41" s="36"/>
      <c r="D41" s="21" t="s">
        <v>29</v>
      </c>
      <c r="E41" s="21">
        <v>2</v>
      </c>
      <c r="F41" s="32">
        <v>2500</v>
      </c>
      <c r="G41" s="32">
        <v>2550</v>
      </c>
      <c r="H41" s="32">
        <v>2600</v>
      </c>
      <c r="I41" s="17"/>
      <c r="J41" s="17"/>
      <c r="K41" s="8">
        <f t="shared" ref="K41:K60" si="6">ROUND(SUM(F41:H41),2)</f>
        <v>7650</v>
      </c>
      <c r="L41" s="11">
        <v>3</v>
      </c>
      <c r="M41" s="8">
        <f t="shared" ref="M41:M60" si="7">ROUND(AVERAGE(F41:H41),2)</f>
        <v>2550</v>
      </c>
      <c r="N41" s="8">
        <f t="shared" ref="N41:N60" si="8">ROUND(STDEV(F41:J41),2)</f>
        <v>50</v>
      </c>
      <c r="O41" s="9">
        <f t="shared" ref="O41:O60" si="9">N41/M41</f>
        <v>1.9607843137254902E-2</v>
      </c>
      <c r="P41" s="16">
        <f t="shared" ref="P41:P60" si="10">MIN(F41:H41)</f>
        <v>2500</v>
      </c>
      <c r="Q41" s="16">
        <f t="shared" ref="Q41:Q60" si="11">ROUND(P41*E41,2)</f>
        <v>5000</v>
      </c>
      <c r="R41" s="10"/>
      <c r="S41" s="10"/>
      <c r="T41" s="10"/>
    </row>
    <row r="42" spans="1:20" ht="30" customHeight="1" x14ac:dyDescent="0.25">
      <c r="A42" s="35">
        <v>2</v>
      </c>
      <c r="B42" s="29" t="s">
        <v>57</v>
      </c>
      <c r="C42" s="36"/>
      <c r="D42" s="21" t="s">
        <v>29</v>
      </c>
      <c r="E42" s="21">
        <v>2</v>
      </c>
      <c r="F42" s="32">
        <v>8700</v>
      </c>
      <c r="G42" s="32">
        <v>8750</v>
      </c>
      <c r="H42" s="32">
        <v>8800</v>
      </c>
      <c r="I42" s="17"/>
      <c r="J42" s="17"/>
      <c r="K42" s="8">
        <f t="shared" si="6"/>
        <v>26250</v>
      </c>
      <c r="L42" s="11">
        <v>3</v>
      </c>
      <c r="M42" s="8">
        <f t="shared" si="7"/>
        <v>8750</v>
      </c>
      <c r="N42" s="8">
        <f t="shared" si="8"/>
        <v>50</v>
      </c>
      <c r="O42" s="9">
        <f t="shared" si="9"/>
        <v>5.7142857142857143E-3</v>
      </c>
      <c r="P42" s="16">
        <f t="shared" si="10"/>
        <v>8700</v>
      </c>
      <c r="Q42" s="16">
        <f t="shared" si="11"/>
        <v>17400</v>
      </c>
      <c r="R42" s="10"/>
      <c r="S42" s="10"/>
      <c r="T42" s="10"/>
    </row>
    <row r="43" spans="1:20" ht="30" customHeight="1" x14ac:dyDescent="0.25">
      <c r="A43" s="35">
        <v>3</v>
      </c>
      <c r="B43" s="29" t="s">
        <v>75</v>
      </c>
      <c r="C43" s="36"/>
      <c r="D43" s="21" t="s">
        <v>29</v>
      </c>
      <c r="E43" s="21">
        <v>2</v>
      </c>
      <c r="F43" s="32">
        <v>1350</v>
      </c>
      <c r="G43" s="32">
        <v>1400</v>
      </c>
      <c r="H43" s="32">
        <v>1500</v>
      </c>
      <c r="I43" s="17"/>
      <c r="J43" s="17"/>
      <c r="K43" s="8">
        <f t="shared" si="6"/>
        <v>4250</v>
      </c>
      <c r="L43" s="11">
        <v>3</v>
      </c>
      <c r="M43" s="8">
        <f t="shared" si="7"/>
        <v>1416.67</v>
      </c>
      <c r="N43" s="8">
        <f t="shared" si="8"/>
        <v>76.38</v>
      </c>
      <c r="O43" s="9">
        <f t="shared" si="9"/>
        <v>5.3915167258429972E-2</v>
      </c>
      <c r="P43" s="16">
        <f t="shared" si="10"/>
        <v>1350</v>
      </c>
      <c r="Q43" s="16">
        <f t="shared" si="11"/>
        <v>2700</v>
      </c>
      <c r="R43" s="10"/>
      <c r="S43" s="10"/>
      <c r="T43" s="10"/>
    </row>
    <row r="44" spans="1:20" ht="30" customHeight="1" x14ac:dyDescent="0.25">
      <c r="A44" s="35">
        <v>4</v>
      </c>
      <c r="B44" s="29" t="s">
        <v>58</v>
      </c>
      <c r="C44" s="36"/>
      <c r="D44" s="21" t="s">
        <v>29</v>
      </c>
      <c r="E44" s="21">
        <v>2</v>
      </c>
      <c r="F44" s="32">
        <v>1150</v>
      </c>
      <c r="G44" s="32">
        <v>1200</v>
      </c>
      <c r="H44" s="32">
        <v>1300</v>
      </c>
      <c r="I44" s="17"/>
      <c r="J44" s="17"/>
      <c r="K44" s="8">
        <f t="shared" si="6"/>
        <v>3650</v>
      </c>
      <c r="L44" s="11">
        <v>3</v>
      </c>
      <c r="M44" s="8">
        <f t="shared" si="7"/>
        <v>1216.67</v>
      </c>
      <c r="N44" s="8">
        <f t="shared" si="8"/>
        <v>76.38</v>
      </c>
      <c r="O44" s="9">
        <f t="shared" si="9"/>
        <v>6.2777910197506295E-2</v>
      </c>
      <c r="P44" s="16">
        <f t="shared" si="10"/>
        <v>1150</v>
      </c>
      <c r="Q44" s="16">
        <f t="shared" si="11"/>
        <v>2300</v>
      </c>
      <c r="R44" s="10"/>
      <c r="S44" s="10"/>
      <c r="T44" s="10"/>
    </row>
    <row r="45" spans="1:20" ht="30" customHeight="1" x14ac:dyDescent="0.25">
      <c r="A45" s="35">
        <v>5</v>
      </c>
      <c r="B45" s="29" t="s">
        <v>59</v>
      </c>
      <c r="C45" s="36"/>
      <c r="D45" s="21" t="s">
        <v>37</v>
      </c>
      <c r="E45" s="21">
        <v>7</v>
      </c>
      <c r="F45" s="32">
        <v>250</v>
      </c>
      <c r="G45" s="32">
        <v>300</v>
      </c>
      <c r="H45" s="32">
        <v>350</v>
      </c>
      <c r="I45" s="17"/>
      <c r="J45" s="17"/>
      <c r="K45" s="8">
        <f t="shared" si="6"/>
        <v>900</v>
      </c>
      <c r="L45" s="11">
        <v>3</v>
      </c>
      <c r="M45" s="8">
        <f t="shared" si="7"/>
        <v>300</v>
      </c>
      <c r="N45" s="8">
        <f t="shared" si="8"/>
        <v>50</v>
      </c>
      <c r="O45" s="9">
        <f t="shared" si="9"/>
        <v>0.16666666666666666</v>
      </c>
      <c r="P45" s="16">
        <f t="shared" si="10"/>
        <v>250</v>
      </c>
      <c r="Q45" s="16">
        <f t="shared" si="11"/>
        <v>1750</v>
      </c>
      <c r="R45" s="10"/>
      <c r="S45" s="10"/>
      <c r="T45" s="10"/>
    </row>
    <row r="46" spans="1:20" ht="30" customHeight="1" x14ac:dyDescent="0.25">
      <c r="A46" s="35">
        <v>6</v>
      </c>
      <c r="B46" s="29" t="s">
        <v>60</v>
      </c>
      <c r="C46" s="28"/>
      <c r="D46" s="21" t="s">
        <v>29</v>
      </c>
      <c r="E46" s="21">
        <v>2</v>
      </c>
      <c r="F46" s="32">
        <v>2200</v>
      </c>
      <c r="G46" s="32">
        <v>2250</v>
      </c>
      <c r="H46" s="32">
        <v>2300</v>
      </c>
      <c r="I46" s="17"/>
      <c r="J46" s="17"/>
      <c r="K46" s="8">
        <f t="shared" si="6"/>
        <v>6750</v>
      </c>
      <c r="L46" s="11">
        <v>3</v>
      </c>
      <c r="M46" s="8">
        <f t="shared" si="7"/>
        <v>2250</v>
      </c>
      <c r="N46" s="8">
        <f t="shared" si="8"/>
        <v>50</v>
      </c>
      <c r="O46" s="9">
        <f t="shared" si="9"/>
        <v>2.2222222222222223E-2</v>
      </c>
      <c r="P46" s="16">
        <f t="shared" si="10"/>
        <v>2200</v>
      </c>
      <c r="Q46" s="16">
        <f t="shared" si="11"/>
        <v>4400</v>
      </c>
      <c r="R46" s="10"/>
      <c r="S46" s="10"/>
      <c r="T46" s="10"/>
    </row>
    <row r="47" spans="1:20" ht="30" customHeight="1" x14ac:dyDescent="0.25">
      <c r="A47" s="35">
        <v>7</v>
      </c>
      <c r="B47" s="29" t="s">
        <v>61</v>
      </c>
      <c r="C47" s="43"/>
      <c r="D47" s="21"/>
      <c r="E47" s="21">
        <v>2</v>
      </c>
      <c r="F47" s="32">
        <v>780</v>
      </c>
      <c r="G47" s="32">
        <v>800</v>
      </c>
      <c r="H47" s="32">
        <v>850</v>
      </c>
      <c r="I47" s="17"/>
      <c r="J47" s="17"/>
      <c r="K47" s="8">
        <f t="shared" si="6"/>
        <v>2430</v>
      </c>
      <c r="L47" s="11">
        <v>3</v>
      </c>
      <c r="M47" s="8">
        <f t="shared" si="7"/>
        <v>810</v>
      </c>
      <c r="N47" s="8">
        <f t="shared" si="8"/>
        <v>36.06</v>
      </c>
      <c r="O47" s="9">
        <f t="shared" si="9"/>
        <v>4.451851851851852E-2</v>
      </c>
      <c r="P47" s="16">
        <f t="shared" si="10"/>
        <v>780</v>
      </c>
      <c r="Q47" s="16">
        <f t="shared" si="11"/>
        <v>1560</v>
      </c>
      <c r="R47" s="10"/>
      <c r="S47" s="10"/>
      <c r="T47" s="10"/>
    </row>
    <row r="48" spans="1:20" ht="30" customHeight="1" x14ac:dyDescent="0.25">
      <c r="A48" s="35">
        <v>8</v>
      </c>
      <c r="B48" s="29" t="s">
        <v>62</v>
      </c>
      <c r="C48" s="43"/>
      <c r="D48" s="21"/>
      <c r="E48" s="21">
        <v>2</v>
      </c>
      <c r="F48" s="32">
        <v>3900</v>
      </c>
      <c r="G48" s="32">
        <v>3950</v>
      </c>
      <c r="H48" s="32">
        <v>4050</v>
      </c>
      <c r="I48" s="17"/>
      <c r="J48" s="17"/>
      <c r="K48" s="8">
        <f t="shared" si="6"/>
        <v>11900</v>
      </c>
      <c r="L48" s="11">
        <v>3</v>
      </c>
      <c r="M48" s="8">
        <f t="shared" si="7"/>
        <v>3966.67</v>
      </c>
      <c r="N48" s="8">
        <f t="shared" si="8"/>
        <v>76.38</v>
      </c>
      <c r="O48" s="9">
        <f t="shared" si="9"/>
        <v>1.9255446003826886E-2</v>
      </c>
      <c r="P48" s="16">
        <f t="shared" si="10"/>
        <v>3900</v>
      </c>
      <c r="Q48" s="16">
        <f t="shared" si="11"/>
        <v>7800</v>
      </c>
      <c r="R48" s="10"/>
      <c r="S48" s="10"/>
      <c r="T48" s="10"/>
    </row>
    <row r="49" spans="1:21" ht="30" customHeight="1" x14ac:dyDescent="0.25">
      <c r="A49" s="35">
        <v>9</v>
      </c>
      <c r="B49" s="29" t="s">
        <v>63</v>
      </c>
      <c r="C49" s="43"/>
      <c r="D49" s="21"/>
      <c r="E49" s="21">
        <v>1</v>
      </c>
      <c r="F49" s="32">
        <v>1600</v>
      </c>
      <c r="G49" s="32">
        <v>1650</v>
      </c>
      <c r="H49" s="32">
        <v>1700</v>
      </c>
      <c r="I49" s="17"/>
      <c r="J49" s="17"/>
      <c r="K49" s="8">
        <f t="shared" si="6"/>
        <v>4950</v>
      </c>
      <c r="L49" s="11">
        <v>3</v>
      </c>
      <c r="M49" s="8">
        <f t="shared" si="7"/>
        <v>1650</v>
      </c>
      <c r="N49" s="8">
        <f t="shared" si="8"/>
        <v>50</v>
      </c>
      <c r="O49" s="9">
        <f t="shared" si="9"/>
        <v>3.0303030303030304E-2</v>
      </c>
      <c r="P49" s="16">
        <f t="shared" si="10"/>
        <v>1600</v>
      </c>
      <c r="Q49" s="16">
        <f t="shared" si="11"/>
        <v>1600</v>
      </c>
      <c r="R49" s="10"/>
      <c r="S49" s="10"/>
      <c r="T49" s="10"/>
    </row>
    <row r="50" spans="1:21" ht="30" customHeight="1" x14ac:dyDescent="0.25">
      <c r="A50" s="35">
        <v>10</v>
      </c>
      <c r="B50" s="29" t="s">
        <v>64</v>
      </c>
      <c r="C50" s="43"/>
      <c r="D50" s="21"/>
      <c r="E50" s="21">
        <v>2</v>
      </c>
      <c r="F50" s="32">
        <v>900</v>
      </c>
      <c r="G50" s="32">
        <v>960</v>
      </c>
      <c r="H50" s="32">
        <v>1000</v>
      </c>
      <c r="I50" s="17"/>
      <c r="J50" s="17"/>
      <c r="K50" s="8">
        <f t="shared" si="6"/>
        <v>2860</v>
      </c>
      <c r="L50" s="11">
        <v>3</v>
      </c>
      <c r="M50" s="8">
        <f t="shared" si="7"/>
        <v>953.33</v>
      </c>
      <c r="N50" s="8">
        <f t="shared" si="8"/>
        <v>50.33</v>
      </c>
      <c r="O50" s="9">
        <f t="shared" si="9"/>
        <v>5.2793890887730371E-2</v>
      </c>
      <c r="P50" s="16">
        <f t="shared" si="10"/>
        <v>900</v>
      </c>
      <c r="Q50" s="16">
        <f t="shared" si="11"/>
        <v>1800</v>
      </c>
      <c r="R50" s="10"/>
      <c r="S50" s="10"/>
      <c r="T50" s="10"/>
    </row>
    <row r="51" spans="1:21" ht="30" customHeight="1" x14ac:dyDescent="0.25">
      <c r="A51" s="35">
        <v>11</v>
      </c>
      <c r="B51" s="29" t="s">
        <v>65</v>
      </c>
      <c r="C51" s="43"/>
      <c r="D51" s="21"/>
      <c r="E51" s="21">
        <v>2</v>
      </c>
      <c r="F51" s="32">
        <v>1900</v>
      </c>
      <c r="G51" s="32">
        <v>1970</v>
      </c>
      <c r="H51" s="32">
        <v>2000</v>
      </c>
      <c r="I51" s="17"/>
      <c r="J51" s="17"/>
      <c r="K51" s="8">
        <f t="shared" si="6"/>
        <v>5870</v>
      </c>
      <c r="L51" s="11">
        <v>3</v>
      </c>
      <c r="M51" s="8">
        <f t="shared" si="7"/>
        <v>1956.67</v>
      </c>
      <c r="N51" s="8">
        <f t="shared" si="8"/>
        <v>51.32</v>
      </c>
      <c r="O51" s="9">
        <f t="shared" si="9"/>
        <v>2.622823470488125E-2</v>
      </c>
      <c r="P51" s="16">
        <f t="shared" si="10"/>
        <v>1900</v>
      </c>
      <c r="Q51" s="16">
        <f t="shared" si="11"/>
        <v>3800</v>
      </c>
      <c r="R51" s="10"/>
      <c r="S51" s="10"/>
      <c r="T51" s="10"/>
    </row>
    <row r="52" spans="1:21" ht="30" customHeight="1" x14ac:dyDescent="0.25">
      <c r="A52" s="35">
        <v>12</v>
      </c>
      <c r="B52" s="29" t="s">
        <v>66</v>
      </c>
      <c r="C52" s="43"/>
      <c r="D52" s="21"/>
      <c r="E52" s="21">
        <v>1</v>
      </c>
      <c r="F52" s="32">
        <v>1100</v>
      </c>
      <c r="G52" s="32">
        <v>1180</v>
      </c>
      <c r="H52" s="32">
        <v>1200</v>
      </c>
      <c r="I52" s="17"/>
      <c r="J52" s="17"/>
      <c r="K52" s="8">
        <f t="shared" si="6"/>
        <v>3480</v>
      </c>
      <c r="L52" s="11">
        <v>3</v>
      </c>
      <c r="M52" s="8">
        <f t="shared" si="7"/>
        <v>1160</v>
      </c>
      <c r="N52" s="8">
        <f t="shared" si="8"/>
        <v>52.92</v>
      </c>
      <c r="O52" s="9">
        <f t="shared" si="9"/>
        <v>4.5620689655172415E-2</v>
      </c>
      <c r="P52" s="16">
        <f t="shared" si="10"/>
        <v>1100</v>
      </c>
      <c r="Q52" s="16">
        <f t="shared" si="11"/>
        <v>1100</v>
      </c>
      <c r="R52" s="10"/>
      <c r="S52" s="10"/>
      <c r="T52" s="10"/>
    </row>
    <row r="53" spans="1:21" ht="30" customHeight="1" x14ac:dyDescent="0.25">
      <c r="A53" s="35">
        <v>13</v>
      </c>
      <c r="B53" s="29" t="s">
        <v>67</v>
      </c>
      <c r="C53" s="43"/>
      <c r="D53" s="21"/>
      <c r="E53" s="21">
        <v>1</v>
      </c>
      <c r="F53" s="32">
        <v>1100</v>
      </c>
      <c r="G53" s="32">
        <v>1180</v>
      </c>
      <c r="H53" s="32">
        <v>1200</v>
      </c>
      <c r="I53" s="17"/>
      <c r="J53" s="17"/>
      <c r="K53" s="8">
        <f t="shared" si="6"/>
        <v>3480</v>
      </c>
      <c r="L53" s="11">
        <v>3</v>
      </c>
      <c r="M53" s="8">
        <f t="shared" si="7"/>
        <v>1160</v>
      </c>
      <c r="N53" s="8">
        <f t="shared" si="8"/>
        <v>52.92</v>
      </c>
      <c r="O53" s="9">
        <f t="shared" si="9"/>
        <v>4.5620689655172415E-2</v>
      </c>
      <c r="P53" s="16">
        <f t="shared" si="10"/>
        <v>1100</v>
      </c>
      <c r="Q53" s="16">
        <f t="shared" si="11"/>
        <v>1100</v>
      </c>
      <c r="R53" s="10"/>
      <c r="S53" s="10"/>
      <c r="T53" s="10"/>
    </row>
    <row r="54" spans="1:21" ht="30" customHeight="1" x14ac:dyDescent="0.25">
      <c r="A54" s="35">
        <v>14</v>
      </c>
      <c r="B54" s="29" t="s">
        <v>68</v>
      </c>
      <c r="C54" s="43"/>
      <c r="D54" s="21"/>
      <c r="E54" s="21">
        <v>1</v>
      </c>
      <c r="F54" s="32">
        <v>9500</v>
      </c>
      <c r="G54" s="32">
        <v>10000</v>
      </c>
      <c r="H54" s="32">
        <v>10600</v>
      </c>
      <c r="I54" s="17"/>
      <c r="J54" s="17"/>
      <c r="K54" s="8">
        <f t="shared" si="6"/>
        <v>30100</v>
      </c>
      <c r="L54" s="11">
        <v>3</v>
      </c>
      <c r="M54" s="8">
        <f t="shared" si="7"/>
        <v>10033.33</v>
      </c>
      <c r="N54" s="8">
        <f t="shared" si="8"/>
        <v>550.76</v>
      </c>
      <c r="O54" s="9">
        <f t="shared" si="9"/>
        <v>5.4893041492704811E-2</v>
      </c>
      <c r="P54" s="16">
        <f t="shared" si="10"/>
        <v>9500</v>
      </c>
      <c r="Q54" s="16">
        <f t="shared" si="11"/>
        <v>9500</v>
      </c>
      <c r="R54" s="10"/>
      <c r="S54" s="10"/>
      <c r="T54" s="10"/>
    </row>
    <row r="55" spans="1:21" ht="30" customHeight="1" x14ac:dyDescent="0.25">
      <c r="A55" s="35">
        <v>15</v>
      </c>
      <c r="B55" s="29" t="s">
        <v>69</v>
      </c>
      <c r="C55" s="43"/>
      <c r="D55" s="21"/>
      <c r="E55" s="21">
        <v>1</v>
      </c>
      <c r="F55" s="32">
        <v>4700</v>
      </c>
      <c r="G55" s="32">
        <v>4790</v>
      </c>
      <c r="H55" s="32">
        <v>4900</v>
      </c>
      <c r="I55" s="17"/>
      <c r="J55" s="17"/>
      <c r="K55" s="8">
        <f t="shared" si="6"/>
        <v>14390</v>
      </c>
      <c r="L55" s="11">
        <v>3</v>
      </c>
      <c r="M55" s="8">
        <f t="shared" si="7"/>
        <v>4796.67</v>
      </c>
      <c r="N55" s="8">
        <f t="shared" si="8"/>
        <v>100.17</v>
      </c>
      <c r="O55" s="9">
        <f t="shared" si="9"/>
        <v>2.0883237746186417E-2</v>
      </c>
      <c r="P55" s="16">
        <f t="shared" si="10"/>
        <v>4700</v>
      </c>
      <c r="Q55" s="16">
        <f t="shared" si="11"/>
        <v>4700</v>
      </c>
      <c r="R55" s="10"/>
      <c r="S55" s="10"/>
      <c r="T55" s="10"/>
    </row>
    <row r="56" spans="1:21" ht="30" customHeight="1" x14ac:dyDescent="0.25">
      <c r="A56" s="35">
        <v>16</v>
      </c>
      <c r="B56" s="29" t="s">
        <v>70</v>
      </c>
      <c r="C56" s="43"/>
      <c r="D56" s="21"/>
      <c r="E56" s="21">
        <v>1</v>
      </c>
      <c r="F56" s="32">
        <v>2400</v>
      </c>
      <c r="G56" s="32">
        <v>2500</v>
      </c>
      <c r="H56" s="32">
        <v>2600</v>
      </c>
      <c r="I56" s="17"/>
      <c r="J56" s="17"/>
      <c r="K56" s="8">
        <f t="shared" si="6"/>
        <v>7500</v>
      </c>
      <c r="L56" s="11">
        <v>3</v>
      </c>
      <c r="M56" s="8">
        <f t="shared" si="7"/>
        <v>2500</v>
      </c>
      <c r="N56" s="8">
        <f t="shared" si="8"/>
        <v>100</v>
      </c>
      <c r="O56" s="9">
        <f t="shared" si="9"/>
        <v>0.04</v>
      </c>
      <c r="P56" s="16">
        <f t="shared" si="10"/>
        <v>2400</v>
      </c>
      <c r="Q56" s="16">
        <f t="shared" si="11"/>
        <v>2400</v>
      </c>
      <c r="R56" s="10"/>
      <c r="S56" s="10"/>
      <c r="T56" s="10"/>
    </row>
    <row r="57" spans="1:21" ht="30" customHeight="1" x14ac:dyDescent="0.25">
      <c r="A57" s="35">
        <v>17</v>
      </c>
      <c r="B57" s="29" t="s">
        <v>71</v>
      </c>
      <c r="C57" s="43"/>
      <c r="D57" s="21"/>
      <c r="E57" s="21">
        <v>1</v>
      </c>
      <c r="F57" s="32">
        <v>2200</v>
      </c>
      <c r="G57" s="32">
        <v>2340</v>
      </c>
      <c r="H57" s="32">
        <v>2480</v>
      </c>
      <c r="I57" s="17"/>
      <c r="J57" s="17"/>
      <c r="K57" s="8">
        <f t="shared" si="6"/>
        <v>7020</v>
      </c>
      <c r="L57" s="11">
        <v>3</v>
      </c>
      <c r="M57" s="8">
        <f t="shared" si="7"/>
        <v>2340</v>
      </c>
      <c r="N57" s="8">
        <f t="shared" si="8"/>
        <v>140</v>
      </c>
      <c r="O57" s="9">
        <f t="shared" si="9"/>
        <v>5.9829059829059832E-2</v>
      </c>
      <c r="P57" s="16">
        <f t="shared" si="10"/>
        <v>2200</v>
      </c>
      <c r="Q57" s="16">
        <f t="shared" si="11"/>
        <v>2200</v>
      </c>
      <c r="R57" s="10"/>
      <c r="S57" s="10"/>
      <c r="T57" s="10"/>
    </row>
    <row r="58" spans="1:21" ht="30" customHeight="1" x14ac:dyDescent="0.25">
      <c r="A58" s="35">
        <v>18</v>
      </c>
      <c r="B58" s="29" t="s">
        <v>71</v>
      </c>
      <c r="C58" s="43"/>
      <c r="D58" s="21"/>
      <c r="E58" s="21">
        <v>1</v>
      </c>
      <c r="F58" s="32">
        <v>1000</v>
      </c>
      <c r="G58" s="32">
        <v>1150</v>
      </c>
      <c r="H58" s="32">
        <v>1200</v>
      </c>
      <c r="I58" s="17"/>
      <c r="J58" s="17"/>
      <c r="K58" s="8">
        <f t="shared" si="6"/>
        <v>3350</v>
      </c>
      <c r="L58" s="11">
        <v>3</v>
      </c>
      <c r="M58" s="8">
        <f t="shared" si="7"/>
        <v>1116.67</v>
      </c>
      <c r="N58" s="8">
        <f t="shared" si="8"/>
        <v>104.08</v>
      </c>
      <c r="O58" s="9">
        <f t="shared" si="9"/>
        <v>9.3205691923307687E-2</v>
      </c>
      <c r="P58" s="16">
        <f t="shared" si="10"/>
        <v>1000</v>
      </c>
      <c r="Q58" s="16">
        <f t="shared" si="11"/>
        <v>1000</v>
      </c>
      <c r="R58" s="10"/>
      <c r="S58" s="10"/>
      <c r="T58" s="10"/>
    </row>
    <row r="59" spans="1:21" ht="30" customHeight="1" x14ac:dyDescent="0.25">
      <c r="A59" s="35">
        <v>19</v>
      </c>
      <c r="B59" s="29" t="s">
        <v>72</v>
      </c>
      <c r="C59" s="43"/>
      <c r="D59" s="21"/>
      <c r="E59" s="21">
        <v>2</v>
      </c>
      <c r="F59" s="32">
        <v>2950</v>
      </c>
      <c r="G59" s="32">
        <v>3050</v>
      </c>
      <c r="H59" s="32">
        <v>3200</v>
      </c>
      <c r="I59" s="17"/>
      <c r="J59" s="17"/>
      <c r="K59" s="8">
        <f t="shared" si="6"/>
        <v>9200</v>
      </c>
      <c r="L59" s="11">
        <v>3</v>
      </c>
      <c r="M59" s="8">
        <f t="shared" si="7"/>
        <v>3066.67</v>
      </c>
      <c r="N59" s="8">
        <f t="shared" si="8"/>
        <v>125.83</v>
      </c>
      <c r="O59" s="9">
        <f t="shared" si="9"/>
        <v>4.1031477139698756E-2</v>
      </c>
      <c r="P59" s="16">
        <f t="shared" si="10"/>
        <v>2950</v>
      </c>
      <c r="Q59" s="16">
        <f t="shared" si="11"/>
        <v>5900</v>
      </c>
      <c r="R59" s="10"/>
      <c r="S59" s="10"/>
      <c r="T59" s="10"/>
    </row>
    <row r="60" spans="1:21" ht="30" customHeight="1" x14ac:dyDescent="0.25">
      <c r="A60" s="35">
        <v>20</v>
      </c>
      <c r="B60" s="29" t="s">
        <v>73</v>
      </c>
      <c r="C60" s="43"/>
      <c r="D60" s="21"/>
      <c r="E60" s="21">
        <v>1</v>
      </c>
      <c r="F60" s="32">
        <v>1400</v>
      </c>
      <c r="G60" s="32">
        <v>1490</v>
      </c>
      <c r="H60" s="32">
        <v>1500</v>
      </c>
      <c r="I60" s="17"/>
      <c r="J60" s="17"/>
      <c r="K60" s="8">
        <f t="shared" si="6"/>
        <v>4390</v>
      </c>
      <c r="L60" s="11">
        <v>3</v>
      </c>
      <c r="M60" s="8">
        <f t="shared" si="7"/>
        <v>1463.33</v>
      </c>
      <c r="N60" s="8">
        <f t="shared" si="8"/>
        <v>55.08</v>
      </c>
      <c r="O60" s="9">
        <f t="shared" si="9"/>
        <v>3.7640176856894893E-2</v>
      </c>
      <c r="P60" s="16">
        <f t="shared" si="10"/>
        <v>1400</v>
      </c>
      <c r="Q60" s="16">
        <f t="shared" si="11"/>
        <v>1400</v>
      </c>
      <c r="R60" s="10"/>
      <c r="S60" s="10"/>
      <c r="T60" s="10"/>
    </row>
    <row r="61" spans="1:21" ht="30" customHeight="1" x14ac:dyDescent="0.25">
      <c r="A61" s="35"/>
      <c r="B61" s="37" t="s">
        <v>38</v>
      </c>
      <c r="C61" s="36"/>
      <c r="D61" s="38"/>
      <c r="E61" s="38"/>
      <c r="F61" s="18"/>
      <c r="G61" s="18"/>
      <c r="H61" s="18"/>
      <c r="I61" s="17"/>
      <c r="J61" s="17"/>
      <c r="K61" s="39"/>
      <c r="L61" s="40"/>
      <c r="M61" s="39"/>
      <c r="N61" s="39"/>
      <c r="O61" s="41"/>
      <c r="P61" s="42"/>
      <c r="Q61" s="42">
        <f>SUM(Q41:Q60)</f>
        <v>79410</v>
      </c>
      <c r="R61" s="10"/>
      <c r="S61" s="10"/>
      <c r="T61" s="10"/>
    </row>
    <row r="62" spans="1:21" ht="30.75" customHeight="1" x14ac:dyDescent="0.25">
      <c r="A62" s="52" t="s">
        <v>20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22">
        <f>Q40+Q61</f>
        <v>119828</v>
      </c>
      <c r="R62" s="12"/>
      <c r="S62" s="13"/>
      <c r="T62" s="13"/>
      <c r="U62" s="13"/>
    </row>
    <row r="63" spans="1:21" ht="25.5" customHeight="1" x14ac:dyDescent="0.25">
      <c r="A63" s="2" t="s">
        <v>14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N63" s="2"/>
      <c r="O63" s="2"/>
      <c r="P63" s="2"/>
      <c r="Q63" s="15"/>
      <c r="R63" s="13"/>
      <c r="S63" s="27"/>
    </row>
    <row r="64" spans="1:21" hidden="1" x14ac:dyDescent="0.25">
      <c r="N64" s="5" t="s">
        <v>10</v>
      </c>
      <c r="O64" s="6">
        <v>1.0397000000000001</v>
      </c>
      <c r="P64" s="6"/>
      <c r="Q64" s="26"/>
      <c r="R64" s="13"/>
    </row>
    <row r="65" spans="1:18" ht="24.75" customHeight="1" x14ac:dyDescent="0.25">
      <c r="A65" s="53" t="s">
        <v>24</v>
      </c>
      <c r="B65" s="53"/>
      <c r="C65" s="53"/>
      <c r="D65" s="53"/>
      <c r="E65" s="53"/>
      <c r="F65" s="53"/>
      <c r="G65" s="23"/>
      <c r="H65" s="23"/>
      <c r="I65" s="23"/>
      <c r="J65" s="23"/>
      <c r="K65" s="14"/>
      <c r="L65" s="14"/>
      <c r="M65" s="14"/>
      <c r="N65" s="14"/>
      <c r="O65" s="54" t="s">
        <v>25</v>
      </c>
      <c r="P65" s="54"/>
      <c r="Q65" s="54"/>
      <c r="R65" s="13"/>
    </row>
  </sheetData>
  <mergeCells count="21">
    <mergeCell ref="A62:P62"/>
    <mergeCell ref="A65:F65"/>
    <mergeCell ref="O65:Q65"/>
    <mergeCell ref="A17:Q17"/>
    <mergeCell ref="A18:Q18"/>
    <mergeCell ref="A20:A21"/>
    <mergeCell ref="B20:B21"/>
    <mergeCell ref="C20:C21"/>
    <mergeCell ref="D20:D21"/>
    <mergeCell ref="E20:E21"/>
    <mergeCell ref="F20:K20"/>
    <mergeCell ref="L20:L21"/>
    <mergeCell ref="M20:O20"/>
    <mergeCell ref="P20:P21"/>
    <mergeCell ref="Q20:Q21"/>
    <mergeCell ref="A16:Q16"/>
    <mergeCell ref="A10:Q10"/>
    <mergeCell ref="A11:Q11"/>
    <mergeCell ref="A12:Q12"/>
    <mergeCell ref="A13:Q13"/>
    <mergeCell ref="A14:Q14"/>
  </mergeCells>
  <printOptions horizontalCentered="1"/>
  <pageMargins left="0.19685039370078741" right="0.19685039370078741" top="0.19685039370078741" bottom="0.19685039370078741" header="0" footer="0"/>
  <pageSetup paperSize="9" scale="60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Company>СПб ГКУ "ЦБ администрации Пушкинского района СПб"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2024-01-22T08:37:29Z</cp:lastPrinted>
  <dcterms:created xsi:type="dcterms:W3CDTF">2019-07-01T07:28:55Z</dcterms:created>
  <dcterms:modified xsi:type="dcterms:W3CDTF">2024-02-08T15:01:29Z</dcterms:modified>
</cp:coreProperties>
</file>