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Y:\Закупки\электронные торги,котировки,конкурсы\Публичная закупка\2024\Товары\Лекарственные препараты\Лот №8 неЖНВЛП\"/>
    </mc:Choice>
  </mc:AlternateContent>
  <xr:revisionPtr revIDLastSave="0" documentId="13_ncr:1_{D5A1C0C7-984F-4FF8-B969-B858EDBD7E58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Окончательный расчёт" sheetId="2" r:id="rId1"/>
    <sheet name="Метод ср.взвеш. цены" sheetId="3" r:id="rId2"/>
    <sheet name="Анализ рынка" sheetId="4" r:id="rId3"/>
    <sheet name="Реестр пред. отп. цен на ЖНВЛП" sheetId="5" r:id="rId4"/>
    <sheet name="Метод референтных цен" sheetId="6" r:id="rId5"/>
  </sheets>
  <calcPr calcId="191029"/>
</workbook>
</file>

<file path=xl/calcChain.xml><?xml version="1.0" encoding="utf-8"?>
<calcChain xmlns="http://schemas.openxmlformats.org/spreadsheetml/2006/main">
  <c r="O22" i="2" l="1"/>
  <c r="O21" i="2"/>
  <c r="O20" i="2"/>
  <c r="O19" i="2"/>
  <c r="O18" i="2"/>
  <c r="O17" i="2"/>
  <c r="R22" i="2"/>
  <c r="R21" i="2"/>
  <c r="R20" i="2"/>
  <c r="R19" i="2"/>
  <c r="R18" i="2"/>
  <c r="R17" i="2"/>
  <c r="W73" i="4"/>
  <c r="W74" i="4" s="1"/>
  <c r="W72" i="4"/>
  <c r="W71" i="4"/>
  <c r="W75" i="4" s="1"/>
  <c r="P22" i="2" s="1"/>
  <c r="W61" i="4"/>
  <c r="W60" i="4"/>
  <c r="W62" i="4" s="1"/>
  <c r="W59" i="4"/>
  <c r="W63" i="4" s="1"/>
  <c r="P21" i="2" s="1"/>
  <c r="W49" i="4"/>
  <c r="W50" i="4" s="1"/>
  <c r="W48" i="4"/>
  <c r="W47" i="4"/>
  <c r="W51" i="4" s="1"/>
  <c r="P20" i="2" s="1"/>
  <c r="W37" i="4"/>
  <c r="W36" i="4"/>
  <c r="W38" i="4" s="1"/>
  <c r="W35" i="4"/>
  <c r="W39" i="4" s="1"/>
  <c r="P19" i="2" s="1"/>
  <c r="W25" i="4"/>
  <c r="W26" i="4" s="1"/>
  <c r="W24" i="4"/>
  <c r="W23" i="4"/>
  <c r="W27" i="4" s="1"/>
  <c r="P18" i="2" s="1"/>
  <c r="W13" i="4"/>
  <c r="W12" i="4"/>
  <c r="W14" i="4" s="1"/>
  <c r="W11" i="4"/>
  <c r="W15" i="4" s="1"/>
  <c r="P17" i="2" s="1"/>
  <c r="P76" i="5"/>
  <c r="Q22" i="2" s="1"/>
  <c r="P75" i="5"/>
  <c r="P63" i="5"/>
  <c r="Q21" i="2" s="1"/>
  <c r="P62" i="5"/>
  <c r="P50" i="5"/>
  <c r="Q20" i="2" s="1"/>
  <c r="P49" i="5"/>
  <c r="P37" i="5"/>
  <c r="Q19" i="2" s="1"/>
  <c r="P36" i="5"/>
  <c r="P24" i="5"/>
  <c r="Q18" i="2" s="1"/>
  <c r="P23" i="5"/>
  <c r="P11" i="5"/>
  <c r="Q17" i="2" s="1"/>
  <c r="P10" i="5"/>
  <c r="S18" i="2" l="1" a="1"/>
  <c r="S18" i="2" s="1"/>
  <c r="V18" i="2" s="1"/>
  <c r="W18" i="2" s="1"/>
  <c r="S20" i="2" a="1"/>
  <c r="S20" i="2" s="1"/>
  <c r="V20" i="2" s="1"/>
  <c r="W20" i="2" s="1"/>
  <c r="S22" i="2" a="1"/>
  <c r="S22" i="2" s="1"/>
  <c r="V22" i="2" s="1"/>
  <c r="W22" i="2" s="1"/>
  <c r="S17" i="2" a="1"/>
  <c r="S17" i="2" s="1"/>
  <c r="V17" i="2" s="1"/>
  <c r="W17" i="2" s="1"/>
  <c r="S19" i="2" a="1"/>
  <c r="S19" i="2" s="1"/>
  <c r="V19" i="2" s="1"/>
  <c r="W19" i="2" s="1"/>
  <c r="S21" i="2" a="1"/>
  <c r="S21" i="2" s="1"/>
  <c r="V21" i="2" s="1"/>
  <c r="W21" i="2" s="1"/>
  <c r="W23" i="2" l="1"/>
</calcChain>
</file>

<file path=xl/sharedStrings.xml><?xml version="1.0" encoding="utf-8"?>
<sst xmlns="http://schemas.openxmlformats.org/spreadsheetml/2006/main" count="1237" uniqueCount="240">
  <si>
    <t>Сформировано в системе СТАР - универсальном сервисе для работы с закупками РФ</t>
  </si>
  <si>
    <t>Обоснование начальной (максимальной) цены контракта на поставку лекарственных средств</t>
  </si>
  <si>
    <t>Наименование организации:</t>
  </si>
  <si>
    <t>САНКТ-ПЕТЕРБУРГСКОЕ ГОСУДАРСТВЕННОЕ КАЗЕННОЕ УЧРЕЖДЕНИЕ ЗДРАВООХРАНЕНИЯ "ПСИХОНЕВРОЛОГИЧЕСКИЙ ДИСПАНСЕР № 4" ИНН: 7813338617 КПП: 781301001</t>
  </si>
  <si>
    <t>Наименование пользователя:</t>
  </si>
  <si>
    <t>СПБ ГКУЗ "ПНД № 4" ИНН:7813338617 КПП:781301001</t>
  </si>
  <si>
    <t xml:space="preserve">Используемый метод определения НМЦК: </t>
  </si>
  <si>
    <t>в соответствии с приказом Министерства здравоохранения РФ от 19.12.2019 N 1064н</t>
  </si>
  <si>
    <t>Используемый способ округления:</t>
  </si>
  <si>
    <t>округление вниз с точностью до копейки</t>
  </si>
  <si>
    <t xml:space="preserve">Дата выполнения расчёта: </t>
  </si>
  <si>
    <t>24.01.2024 17:02</t>
  </si>
  <si>
    <t xml:space="preserve">Объект закупки (предмет контракта): </t>
  </si>
  <si>
    <t>Начальная (максимальная) цена контракта (далее - НМЦК) определена Приказом Минздрава России от 19.12.2019 N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 (далее - Порядок).</t>
  </si>
  <si>
    <t>№</t>
  </si>
  <si>
    <t>Заказчик</t>
  </si>
  <si>
    <t>Объект закупки - МНН/Торговое наименование</t>
  </si>
  <si>
    <t>Ссылка на карточку КТРУ</t>
  </si>
  <si>
    <t>Примечание</t>
  </si>
  <si>
    <t>В реестре ЖНВЛП?</t>
  </si>
  <si>
    <t>В реестре нарк. препаратов?</t>
  </si>
  <si>
    <t>Форма выпуска</t>
  </si>
  <si>
    <t>Дозировка / Кол-во акт вещества</t>
  </si>
  <si>
    <t>Ед изм КТРУ - наим-е</t>
  </si>
  <si>
    <t>Ед изм для рассчета</t>
  </si>
  <si>
    <t>Цена за единицу измерения, руб</t>
  </si>
  <si>
    <t>Min цена за единицу измерения, руб</t>
  </si>
  <si>
    <t>Оптовая надбавка, %</t>
  </si>
  <si>
    <t>НДС, %</t>
  </si>
  <si>
    <t>Цена единицы планируемого к закупке лекарственного препарата с учетом НДС и оптовой надбавки (руб.)***</t>
  </si>
  <si>
    <t>НМЦ, руб</t>
  </si>
  <si>
    <t>Наименование</t>
  </si>
  <si>
    <t>ИНН</t>
  </si>
  <si>
    <t>КПП</t>
  </si>
  <si>
    <t>Кол-во</t>
  </si>
  <si>
    <t>Наим-е</t>
  </si>
  <si>
    <t>Метод ср.взвеш. цены</t>
  </si>
  <si>
    <t>Анализ рынка</t>
  </si>
  <si>
    <t>Тарифный метод</t>
  </si>
  <si>
    <t>Метод референтных цен</t>
  </si>
  <si>
    <t>САНКТ-ПЕТЕРБУРГСКОЕ ГОСУДАРСТВЕННОЕ КАЗЕННОЕ УЧРЕЖДЕНИЕ ЗДРАВООХРАНЕНИЯ "ПСИХОНЕВРОЛОГИЧЕСКИЙ ДИСПАНСЕР № 4"</t>
  </si>
  <si>
    <t>7813338617</t>
  </si>
  <si>
    <t>781301001</t>
  </si>
  <si>
    <t>АКТИВИРОВАННЫЙ УГОЛЬ</t>
  </si>
  <si>
    <t>21.20.10.116-000004-1-00041-0000000000000</t>
  </si>
  <si>
    <t>Нет</t>
  </si>
  <si>
    <t>ТАБЛЕТКИ</t>
  </si>
  <si>
    <t xml:space="preserve">250 мг </t>
  </si>
  <si>
    <t>ШТ</t>
  </si>
  <si>
    <t>АММИАК</t>
  </si>
  <si>
    <t>21.20.10.259-000005-1-00021-0000000000000</t>
  </si>
  <si>
    <t>РАСТВОР ДЛЯ НАРУЖНОГО ПРИМЕНЕНИЯ И ИНГАЛЯЦИЙ</t>
  </si>
  <si>
    <t xml:space="preserve">100 мг/мл </t>
  </si>
  <si>
    <t>МЛ</t>
  </si>
  <si>
    <t>МЕТАМИЗОЛ НАТРИЯ</t>
  </si>
  <si>
    <t>21.20.10.232-000011-1-00239-0000000000000</t>
  </si>
  <si>
    <t>РАСТВОР ДЛЯ ВНУТРИВЕННОГО И ВНУТРИМЫШЕЧНОГО ВВЕДЕНИЯ</t>
  </si>
  <si>
    <t xml:space="preserve">500 мг/мл </t>
  </si>
  <si>
    <t>21.20.10.232-000011-1-00056-0000000000000</t>
  </si>
  <si>
    <t xml:space="preserve">500 мг </t>
  </si>
  <si>
    <t>МЕТАМИЗОЛ НАТРИЯ+ПИТОФЕНОН+ФЕНПИВЕРИНИЯ БРОМИД</t>
  </si>
  <si>
    <t>21.20.10.232-000021-1-00085-0000000000000</t>
  </si>
  <si>
    <t>СУЛЬФАЦЕТАМИД</t>
  </si>
  <si>
    <t>21.20.10.261-000018-1-00029-0000000000000</t>
  </si>
  <si>
    <t>КАПЛИ ГЛАЗНЫЕ</t>
  </si>
  <si>
    <t xml:space="preserve">200 мг/мл </t>
  </si>
  <si>
    <t>Начальная максимальная цена контракта, руб</t>
  </si>
  <si>
    <t>Дата подготовки обоснования НМЦК: _________________________</t>
  </si>
  <si>
    <t>Руководитель контрактной службы:    _________________________</t>
  </si>
  <si>
    <t>"Метод средневзвешенной цены" расчёта НМЦК</t>
  </si>
  <si>
    <t>Контракты ЕИС</t>
  </si>
  <si>
    <t>Извещения ЕИС</t>
  </si>
  <si>
    <t>Сведения о форме выпуска из ГРЛС</t>
  </si>
  <si>
    <t>Источник</t>
  </si>
  <si>
    <t>Подробнее</t>
  </si>
  <si>
    <t>Ед изм в источнике</t>
  </si>
  <si>
    <t>Кол-во в источнике</t>
  </si>
  <si>
    <t>Цена в источнике, руб</t>
  </si>
  <si>
    <t>Ед изм для расчёта</t>
  </si>
  <si>
    <t>Кол-во ед изм для расчёта</t>
  </si>
  <si>
    <t>Цена для расчёта, руб</t>
  </si>
  <si>
    <t>№ Контракта ЕИС</t>
  </si>
  <si>
    <t>Дата подписания контракта</t>
  </si>
  <si>
    <t>Кол-во лек. форм в первичной упаковке</t>
  </si>
  <si>
    <t>Кол-во первичных упак. в потреб-х упак.</t>
  </si>
  <si>
    <t>Кол-во потреб-х ед. в потреб-ой упаковке</t>
  </si>
  <si>
    <t>Цены контрактов, не учтённые в расчёте в соответствии с пунктом 5 приказа Министерства здравоохранения РФ от 19 декабря 2019 г. № 1064н</t>
  </si>
  <si>
    <t>Метод "Анализ рынка" расчёта НМЦК</t>
  </si>
  <si>
    <t>ФЕДЕРАЛЬНОЕ ГОСУДАРСТВЕННОЕ БЮДЖЕТНОЕ ОБРАЗОВАТЕЛЬНОЕ УЧРЕЖДЕНИЕ ВЫСШЕГО ОБРАЗОВАНИЯ "ПЕРВЫЙ САНКТ-ПЕТЕРБУРГСКИЙ ГОСУДАРСТВЕННЫЙ МЕДИЦИНСКИЙ УНИВЕРСИТЕТ ИМЕНИ АКАДЕМИКА И.П. ПАВЛОВА" МИНИСТЕРСТВА ЗДРАВООХРАНЕНИЯ РОССИЙСКОЙ ФЕДЕРАЦИИ</t>
  </si>
  <si>
    <t>7813047463</t>
  </si>
  <si>
    <t>1781304746323000760</t>
  </si>
  <si>
    <t>10 июля 2023</t>
  </si>
  <si>
    <t>0372100010623000726</t>
  </si>
  <si>
    <t>250 мг 10</t>
  </si>
  <si>
    <t>Акт контракта №1781304746323000760</t>
  </si>
  <si>
    <t>Акт контракта на ЕИС</t>
  </si>
  <si>
    <t>САНКТ-ПЕТЕРБУРГСКОЕ ГОСУДАРСТВЕННОЕ БЮДЖЕТНОЕ УЧРЕЖДЕНИЕ ЗДРАВООХРАНЕНИЯ "ГОРОДСКАЯ ПОЛИКЛИНИКА №23"</t>
  </si>
  <si>
    <t>7805039564</t>
  </si>
  <si>
    <t>780501001</t>
  </si>
  <si>
    <t>2780503956423000014</t>
  </si>
  <si>
    <t>20 февраля 2023</t>
  </si>
  <si>
    <t>0372200115923000004</t>
  </si>
  <si>
    <t>Акт контракта №2780503956423000014</t>
  </si>
  <si>
    <t>САНКТ-ПЕТЕРБУРГСКОЕ ГОСУДАРСТВЕННОЕ БЮДЖЕТНОЕ УЧРЕЖДЕНИЕ ЗДРАВООХРАНЕНИЯ "ГОРОДСКАЯ ПОЛИКЛИНИКА №74"</t>
  </si>
  <si>
    <t>7818012182</t>
  </si>
  <si>
    <t>784301001</t>
  </si>
  <si>
    <t>2781801218223000050</t>
  </si>
  <si>
    <t>09 марта 2023</t>
  </si>
  <si>
    <t>0372200030623000012</t>
  </si>
  <si>
    <t>Акт контракта №2781801218223000050</t>
  </si>
  <si>
    <t>Мин. цена за ед. изм., руб.</t>
  </si>
  <si>
    <t>Ср. ар. цена за ед. изм., руб.  &lt;ц&gt;</t>
  </si>
  <si>
    <t>Ср. кв. откл.</t>
  </si>
  <si>
    <t>Коэфф. Вариации</t>
  </si>
  <si>
    <t>Цена за ед. изм. (шт)  с округлением (руб.)</t>
  </si>
  <si>
    <t>САНКТ-ПЕТЕРБУРГСКОЕ ГОСУДАРСТВЕННОЕ БЮДЖЕТНОЕ УЧРЕЖДЕНИЕ ЗДРАВООХРАНЕНИЯ "СТОМАТОЛОГИЧЕСКАЯ ПОЛИКЛИНИКА № 31 НЕВСКОГО РАЙОНА"</t>
  </si>
  <si>
    <t>7811000290</t>
  </si>
  <si>
    <t>781101001</t>
  </si>
  <si>
    <t>2781100029023000050</t>
  </si>
  <si>
    <t>14 июля 2023</t>
  </si>
  <si>
    <t>0372200011923000023</t>
  </si>
  <si>
    <t>100 мг/мл 100</t>
  </si>
  <si>
    <t>Акт контракта №2781100029023000050</t>
  </si>
  <si>
    <t>САНКТ-ПЕТЕРБУРГСКОЕ ГОСУДАРСТВЕННОЕ БЮДЖЕТНОЕ УЧРЕЖДЕНИЕ ЗДРАВООХРАНЕНИЯ "ГОРОДСКАЯ ПОЛИКЛИНИКА № 78"</t>
  </si>
  <si>
    <t>7816050947</t>
  </si>
  <si>
    <t>781601001</t>
  </si>
  <si>
    <t>2781605094723000092</t>
  </si>
  <si>
    <t>29 мая 2023</t>
  </si>
  <si>
    <t>0372200150423000045</t>
  </si>
  <si>
    <t>Акт контракта №2781605094723000092</t>
  </si>
  <si>
    <t>САНКТ-ПЕТЕРБУРГСКОЕ ГОСУДАРСТВЕННОЕ БЮДЖЕТНОЕ УЧРЕЖДЕНИЕ ЗДРАВООХРАНЕНИЯ "ДЕТСКАЯ ГОРОДСКАЯ ПОЛИКЛИНИКА №29"</t>
  </si>
  <si>
    <t>7804009951</t>
  </si>
  <si>
    <t>780401001</t>
  </si>
  <si>
    <t>2780400995123000086</t>
  </si>
  <si>
    <t>18 июля 2023</t>
  </si>
  <si>
    <t>0372200120123000063</t>
  </si>
  <si>
    <t>100 мг/мл 40</t>
  </si>
  <si>
    <t>Акт контракта №2780400995123000086</t>
  </si>
  <si>
    <t xml:space="preserve">500 мг + 5 мг + 0.1 мг </t>
  </si>
  <si>
    <t>"Реестр предельных отпускных цен на ЖНВЛП" расчёта НМЦК</t>
  </si>
  <si>
    <t>Расчёт по препарату:</t>
  </si>
  <si>
    <t xml:space="preserve">АКТИВИРОВАННЫЙ УГОЛЬ 250 мг 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</si>
  <si>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</si>
  <si>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</si>
  <si>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</si>
  <si>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</si>
  <si>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Предельная цена руб. без НДС</t>
  </si>
  <si>
    <t>Цена указана для первич. упаковки</t>
  </si>
  <si>
    <t>№ РУ</t>
  </si>
  <si>
    <t>Дата регистрации цены
(№ решения)</t>
  </si>
  <si>
    <t>Штрих-код (EAN13)</t>
  </si>
  <si>
    <t>АТХ</t>
  </si>
  <si>
    <t>Ед.изм.для расчета</t>
  </si>
  <si>
    <t>Цена за ед для расчёта, руб</t>
  </si>
  <si>
    <t>Максимальное значение за единицу измерения, руб</t>
  </si>
  <si>
    <t>Минимальное значение за единицу измерения, руб</t>
  </si>
  <si>
    <t>Цены контрактов, не учтённые в расчёте	в соответствии с пунктом 5 приказа Министерства здравоохранения РФ от 19 декабря 2019 г. № 1064н</t>
  </si>
  <si>
    <t xml:space="preserve">
</t>
  </si>
  <si>
    <t xml:space="preserve">АММИАК 100 мг/мл </t>
  </si>
  <si>
    <t xml:space="preserve">МЕТАМИЗОЛ НАТРИЯ 500 мг/мл </t>
  </si>
  <si>
    <t xml:space="preserve">МЕТАМИЗОЛ НАТРИЯ 500 мг </t>
  </si>
  <si>
    <t xml:space="preserve">МЕТАМИЗОЛ НАТРИЯ+ПИТОФЕНОН+ФЕНПИВЕРИНИЯ БРОМИД 500 мг </t>
  </si>
  <si>
    <t xml:space="preserve">СУЛЬФАЦЕТАМИД 200 мг/мл </t>
  </si>
  <si>
    <t>Метод "Референтных цен" расчёта НМЦК</t>
  </si>
  <si>
    <t>Код узла СМНН</t>
  </si>
  <si>
    <t>Код ОКПД2</t>
  </si>
  <si>
    <t>Лекарственная форма</t>
  </si>
  <si>
    <t>Дозировка</t>
  </si>
  <si>
    <t>Потребительская единица</t>
  </si>
  <si>
    <t>Наименование ФТГ</t>
  </si>
  <si>
    <t>Период действия узла СМНН</t>
  </si>
  <si>
    <t>Дата изменения записи</t>
  </si>
  <si>
    <t>Референтные цены</t>
  </si>
  <si>
    <t>Список нестандартизованных МНН для узла СМНН</t>
  </si>
  <si>
    <t>Единица измерения</t>
  </si>
  <si>
    <t>Описание</t>
  </si>
  <si>
    <t>Тип цены</t>
  </si>
  <si>
    <t>Период действия</t>
  </si>
  <si>
    <t>Значение цены I</t>
  </si>
  <si>
    <t>Диапазон I</t>
  </si>
  <si>
    <t>Значение цены II</t>
  </si>
  <si>
    <t>Диапазон II</t>
  </si>
  <si>
    <t>Значение цены III</t>
  </si>
  <si>
    <t>Диапазон III</t>
  </si>
  <si>
    <t>Показатель среднеквадратичного отклонения (σ)</t>
  </si>
  <si>
    <t>Код ОКЕИ</t>
  </si>
  <si>
    <t>Наименование единицы из ОКЕИ</t>
  </si>
  <si>
    <t>Код</t>
  </si>
  <si>
    <t>Начало</t>
  </si>
  <si>
    <t>Окончание</t>
  </si>
  <si>
    <t>Минимальное</t>
  </si>
  <si>
    <t>Максимальное</t>
  </si>
  <si>
    <t>ДРУГИЕ ЗАПИСИ В ЕСКЛП ПО ПРЕПАРАТУ АКТИВИРОВАННЫЙ УГОЛЬ :</t>
  </si>
  <si>
    <t>21.20.10.116</t>
  </si>
  <si>
    <t>таблетки</t>
  </si>
  <si>
    <t>мг</t>
  </si>
  <si>
    <t>161</t>
  </si>
  <si>
    <t>250 мг</t>
  </si>
  <si>
    <t>шт. (таблетка)</t>
  </si>
  <si>
    <t>796</t>
  </si>
  <si>
    <t>шт</t>
  </si>
  <si>
    <t>энтеросорбирующее средство</t>
  </si>
  <si>
    <t>A07BA01</t>
  </si>
  <si>
    <t>Активированный уголь</t>
  </si>
  <si>
    <t>ДРУГИЕ ЗАПИСИ В ЕСКЛП ПО ПРЕПАРАТУ АММИАК :</t>
  </si>
  <si>
    <t>21.20.10.259</t>
  </si>
  <si>
    <t>раствор для наружного применения и ингаляций</t>
  </si>
  <si>
    <t>мг/мл</t>
  </si>
  <si>
    <t>876</t>
  </si>
  <si>
    <t>усл. ед</t>
  </si>
  <si>
    <t>100 мг/мл</t>
  </si>
  <si>
    <t>мл</t>
  </si>
  <si>
    <t>111</t>
  </si>
  <si>
    <t>см[3*];^мл</t>
  </si>
  <si>
    <t>антисептическое и местнораздражающее средство</t>
  </si>
  <si>
    <t>R07AB</t>
  </si>
  <si>
    <t>Стимуляторы дыхания</t>
  </si>
  <si>
    <t>ДРУГИЕ ЗАПИСИ В ЕСКЛП ПО ПРЕПАРАТУ МЕТАМИЗОЛ НАТРИЯ :</t>
  </si>
  <si>
    <t>21.20.10.232</t>
  </si>
  <si>
    <t>раствор для внутривенного и внутримышечного введения</t>
  </si>
  <si>
    <t>500 мг/мл</t>
  </si>
  <si>
    <t>анальгезирующее ненаркотическое средство</t>
  </si>
  <si>
    <t>N02BB02</t>
  </si>
  <si>
    <t>Метамизол натрия</t>
  </si>
  <si>
    <t>500 мг</t>
  </si>
  <si>
    <t>ДРУГИЕ ЗАПИСИ В ЕСКЛП ПО ПРЕПАРАТУ МЕТАМИЗОЛ НАТРИЯ+ПИТОФЕНОН+ФЕНПИВЕРИНИЯ БРОМИД :</t>
  </si>
  <si>
    <t>500 мг+5 мг+0.1 мг</t>
  </si>
  <si>
    <t>анальгезирующее средство комбинированное (анальгезирующее ненаркотическое средство+спазмолитическое средство)</t>
  </si>
  <si>
    <t>N02BB52</t>
  </si>
  <si>
    <t>Метамизол натрия, в комбинации с другими препаратами (исключая психотропные препараты)</t>
  </si>
  <si>
    <t>ДРУГИЕ ЗАПИСИ В ЕСКЛП ПО ПРЕПАРАТУ СУЛЬФАЦЕТАМИД :</t>
  </si>
  <si>
    <t>21.20.10.261</t>
  </si>
  <si>
    <t>капли глазные</t>
  </si>
  <si>
    <t>200 мг/мл</t>
  </si>
  <si>
    <t>противомикробное средство - сульфаниламид</t>
  </si>
  <si>
    <t>S01AB04</t>
  </si>
  <si>
    <t>Сульфацетамид</t>
  </si>
  <si>
    <t>КП вх. № 264 от 22.01.2024</t>
  </si>
  <si>
    <t>КП вх. № 266 от 22.01.2026</t>
  </si>
  <si>
    <t>КП вх. № 265 от 22.01.2025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</si>
</sst>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#"/>
    <numFmt numFmtId="165" formatCode="&quot;dd&quot;.&quot;MM&quot;.&quot;yyyy&quot;"/>
    <numFmt numFmtId="166" formatCode="dd\.mm\.yyyy"/>
  </numFmts>
  <fonts count="11" x14ac:knownFonts="1">
    <font>
      <sz val="11"/>
      <name val="Calibri"/>
      <family val="2"/>
      <scheme val="minor"/>
    </font>
    <font>
      <b/>
      <sz val="12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  <font>
      <sz val="9"/>
      <color rgb="FF000000"/>
      <name val="Times New Roman"/>
    </font>
    <font>
      <u/>
      <sz val="9"/>
      <color rgb="FF0000FF"/>
      <name val="Times New Roman"/>
    </font>
    <font>
      <b/>
      <sz val="12"/>
      <color rgb="FF696969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u/>
      <sz val="9"/>
      <color rgb="FF0000FF"/>
      <name val="Arial"/>
    </font>
    <font>
      <sz val="9"/>
      <color rgb="FFFFFFFF"/>
      <name val="Arial"/>
    </font>
  </fonts>
  <fills count="7">
    <fill>
      <patternFill patternType="none"/>
    </fill>
    <fill>
      <patternFill patternType="gray125"/>
    </fill>
    <fill>
      <patternFill patternType="solid">
        <fgColor rgb="FF4682B4"/>
      </patternFill>
    </fill>
    <fill>
      <patternFill patternType="solid">
        <fgColor rgb="FFDBE5F1"/>
      </patternFill>
    </fill>
    <fill>
      <patternFill patternType="solid">
        <fgColor rgb="FFFFFFFF"/>
      </patternFill>
    </fill>
    <fill>
      <patternFill patternType="solid">
        <fgColor rgb="FFFF8080"/>
      </patternFill>
    </fill>
    <fill>
      <patternFill patternType="solid">
        <fgColor rgb="FFFFFF0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5D7C91"/>
      </left>
      <right style="thin">
        <color rgb="FF5D7C91"/>
      </right>
      <top style="thin">
        <color rgb="FF5D7C91"/>
      </top>
      <bottom style="thin">
        <color rgb="FF5D7C91"/>
      </bottom>
      <diagonal/>
    </border>
    <border>
      <left/>
      <right style="thin">
        <color rgb="FF5D7C91"/>
      </right>
      <top style="thin">
        <color rgb="FF5D7C91"/>
      </top>
      <bottom style="thin">
        <color rgb="FF5D7C9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5D7C91"/>
      </left>
      <right style="thin">
        <color rgb="FF5D7C91"/>
      </right>
      <top/>
      <bottom style="thin">
        <color rgb="FF5D7C91"/>
      </bottom>
      <diagonal/>
    </border>
    <border>
      <left/>
      <right style="thin">
        <color rgb="FF5D7C91"/>
      </right>
      <top/>
      <bottom style="thin">
        <color rgb="FF5D7C9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/>
    <xf numFmtId="0" fontId="2" fillId="3" borderId="1" xfId="0" applyNumberFormat="1" applyFont="1" applyFill="1" applyBorder="1" applyAlignment="1">
      <alignment horizontal="center" vertical="center" wrapText="1" shrinkToFit="1" readingOrder="1"/>
    </xf>
    <xf numFmtId="0" fontId="4" fillId="0" borderId="1" xfId="0" applyNumberFormat="1" applyFont="1" applyBorder="1" applyAlignment="1">
      <alignment horizontal="center" vertical="center" wrapText="1" shrinkToFit="1" readingOrder="1"/>
    </xf>
    <xf numFmtId="49" fontId="4" fillId="0" borderId="2" xfId="0" applyNumberFormat="1" applyFont="1" applyBorder="1" applyAlignment="1">
      <alignment horizontal="center" vertical="center" wrapText="1" shrinkToFit="1" readingOrder="1"/>
    </xf>
    <xf numFmtId="49" fontId="5" fillId="0" borderId="2" xfId="0" applyNumberFormat="1" applyFont="1" applyBorder="1" applyAlignment="1">
      <alignment horizontal="center" vertical="center" wrapText="1" shrinkToFit="1" readingOrder="1"/>
    </xf>
    <xf numFmtId="0" fontId="4" fillId="0" borderId="2" xfId="0" applyNumberFormat="1" applyFont="1" applyBorder="1" applyAlignment="1">
      <alignment horizontal="center" vertical="center" wrapText="1" shrinkToFit="1" readingOrder="1"/>
    </xf>
    <xf numFmtId="164" fontId="4" fillId="0" borderId="2" xfId="0" applyNumberFormat="1" applyFont="1" applyBorder="1" applyAlignment="1">
      <alignment horizontal="center" vertical="center" wrapText="1" shrinkToFit="1" readingOrder="1"/>
    </xf>
    <xf numFmtId="164" fontId="2" fillId="4" borderId="1" xfId="0" applyNumberFormat="1" applyFont="1" applyFill="1" applyBorder="1" applyAlignment="1">
      <alignment horizontal="center" vertical="center" wrapText="1" shrinkToFit="1" readingOrder="1"/>
    </xf>
    <xf numFmtId="0" fontId="8" fillId="3" borderId="3" xfId="0" applyNumberFormat="1" applyFont="1" applyFill="1" applyBorder="1" applyAlignment="1">
      <alignment horizontal="center" vertical="center" wrapText="1" shrinkToFit="1" readingOrder="1"/>
    </xf>
    <xf numFmtId="0" fontId="8" fillId="3" borderId="1" xfId="0" applyNumberFormat="1" applyFont="1" applyFill="1" applyBorder="1" applyAlignment="1">
      <alignment horizontal="center" vertical="center" wrapText="1" shrinkToFit="1" readingOrder="1"/>
    </xf>
    <xf numFmtId="0" fontId="7" fillId="0" borderId="4" xfId="0" applyNumberFormat="1" applyFont="1" applyBorder="1" applyAlignment="1">
      <alignment horizontal="center" vertical="center" wrapText="1" shrinkToFit="1" readingOrder="1"/>
    </xf>
    <xf numFmtId="0" fontId="7" fillId="0" borderId="5" xfId="0" applyNumberFormat="1" applyFont="1" applyBorder="1" applyAlignment="1">
      <alignment horizontal="center" vertical="center" wrapText="1" shrinkToFit="1" readingOrder="1"/>
    </xf>
    <xf numFmtId="0" fontId="9" fillId="0" borderId="5" xfId="0" applyNumberFormat="1" applyFont="1" applyBorder="1" applyAlignment="1">
      <alignment horizontal="center" vertical="center" wrapText="1" shrinkToFit="1" readingOrder="1"/>
    </xf>
    <xf numFmtId="164" fontId="7" fillId="0" borderId="5" xfId="0" applyNumberFormat="1" applyFont="1" applyBorder="1" applyAlignment="1">
      <alignment horizontal="center" vertical="center" wrapText="1" shrinkToFit="1" readingOrder="1"/>
    </xf>
    <xf numFmtId="0" fontId="8" fillId="5" borderId="3" xfId="0" applyNumberFormat="1" applyFont="1" applyFill="1" applyBorder="1" applyAlignment="1">
      <alignment horizontal="center" vertical="center" wrapText="1" shrinkToFit="1" readingOrder="1"/>
    </xf>
    <xf numFmtId="0" fontId="8" fillId="5" borderId="1" xfId="0" applyNumberFormat="1" applyFont="1" applyFill="1" applyBorder="1" applyAlignment="1">
      <alignment horizontal="center" vertical="center" wrapText="1" shrinkToFit="1" readingOrder="1"/>
    </xf>
    <xf numFmtId="0" fontId="7" fillId="5" borderId="1" xfId="0" applyNumberFormat="1" applyFont="1" applyFill="1" applyBorder="1" applyAlignment="1">
      <alignment horizontal="center" vertical="center" wrapText="1" shrinkToFit="1" readingOrder="1"/>
    </xf>
    <xf numFmtId="0" fontId="7" fillId="5" borderId="2" xfId="0" applyNumberFormat="1" applyFont="1" applyFill="1" applyBorder="1" applyAlignment="1">
      <alignment horizontal="center" vertical="center" wrapText="1" shrinkToFit="1" readingOrder="1"/>
    </xf>
    <xf numFmtId="0" fontId="9" fillId="5" borderId="2" xfId="0" applyNumberFormat="1" applyFont="1" applyFill="1" applyBorder="1" applyAlignment="1">
      <alignment horizontal="center" vertical="center" wrapText="1" shrinkToFit="1" readingOrder="1"/>
    </xf>
    <xf numFmtId="49" fontId="7" fillId="0" borderId="5" xfId="0" applyNumberFormat="1" applyFont="1" applyBorder="1" applyAlignment="1">
      <alignment horizontal="center" vertical="center" wrapText="1" shrinkToFit="1" readingOrder="1"/>
    </xf>
    <xf numFmtId="164" fontId="7" fillId="3" borderId="2" xfId="0" applyNumberFormat="1" applyFont="1" applyFill="1" applyBorder="1" applyAlignment="1">
      <alignment horizontal="center" vertical="center" wrapText="1" shrinkToFit="1" readingOrder="1"/>
    </xf>
    <xf numFmtId="164" fontId="7" fillId="3" borderId="7" xfId="0" applyNumberFormat="1" applyFont="1" applyFill="1" applyBorder="1" applyAlignment="1">
      <alignment horizontal="center" vertical="center" wrapText="1" shrinkToFit="1" readingOrder="1"/>
    </xf>
    <xf numFmtId="164" fontId="7" fillId="6" borderId="9" xfId="0" applyNumberFormat="1" applyFont="1" applyFill="1" applyBorder="1" applyAlignment="1">
      <alignment horizontal="center" vertical="center" wrapText="1" shrinkToFit="1" readingOrder="1"/>
    </xf>
    <xf numFmtId="4" fontId="4" fillId="0" borderId="2" xfId="0" applyNumberFormat="1" applyFont="1" applyBorder="1" applyAlignment="1">
      <alignment horizontal="center" vertical="center" wrapText="1" shrinkToFit="1" readingOrder="1"/>
    </xf>
    <xf numFmtId="0" fontId="10" fillId="0" borderId="10" xfId="0" applyNumberFormat="1" applyFont="1" applyBorder="1" applyAlignment="1">
      <alignment horizontal="center" vertical="center" wrapText="1" shrinkToFit="1" readingOrder="1"/>
    </xf>
    <xf numFmtId="0" fontId="4" fillId="5" borderId="1" xfId="0" applyNumberFormat="1" applyFont="1" applyFill="1" applyBorder="1" applyAlignment="1">
      <alignment horizontal="center" vertical="center" wrapText="1" shrinkToFit="1" readingOrder="1"/>
    </xf>
    <xf numFmtId="0" fontId="4" fillId="5" borderId="2" xfId="0" applyNumberFormat="1" applyFont="1" applyFill="1" applyBorder="1" applyAlignment="1">
      <alignment horizontal="center" vertical="center" wrapText="1" shrinkToFit="1" readingOrder="1"/>
    </xf>
    <xf numFmtId="164" fontId="4" fillId="5" borderId="2" xfId="0" applyNumberFormat="1" applyFont="1" applyFill="1" applyBorder="1" applyAlignment="1">
      <alignment horizontal="center" vertical="center" wrapText="1" shrinkToFit="1" readingOrder="1"/>
    </xf>
    <xf numFmtId="4" fontId="4" fillId="5" borderId="2" xfId="0" applyNumberFormat="1" applyFont="1" applyFill="1" applyBorder="1" applyAlignment="1">
      <alignment horizontal="center" vertical="center" wrapText="1" shrinkToFit="1" readingOrder="1"/>
    </xf>
    <xf numFmtId="0" fontId="8" fillId="0" borderId="1" xfId="0" applyNumberFormat="1" applyFont="1" applyBorder="1" applyAlignment="1">
      <alignment horizontal="center" vertical="center" wrapText="1" shrinkToFit="1" readingOrder="1"/>
    </xf>
    <xf numFmtId="0" fontId="8" fillId="0" borderId="2" xfId="0" applyNumberFormat="1" applyFont="1" applyBorder="1" applyAlignment="1">
      <alignment horizontal="center" vertical="center" wrapText="1" shrinkToFit="1" readingOrder="1"/>
    </xf>
    <xf numFmtId="164" fontId="8" fillId="0" borderId="2" xfId="0" applyNumberFormat="1" applyFont="1" applyBorder="1" applyAlignment="1">
      <alignment horizontal="center" vertical="center" wrapText="1" shrinkToFit="1" readingOrder="1"/>
    </xf>
    <xf numFmtId="165" fontId="8" fillId="0" borderId="2" xfId="0" applyNumberFormat="1" applyFont="1" applyBorder="1" applyAlignment="1">
      <alignment horizontal="center" vertical="center" wrapText="1" shrinkToFit="1" readingOrder="1"/>
    </xf>
    <xf numFmtId="49" fontId="8" fillId="0" borderId="2" xfId="0" applyNumberFormat="1" applyFont="1" applyBorder="1" applyAlignment="1">
      <alignment horizontal="center" vertical="center" wrapText="1" shrinkToFit="1" readingOrder="1"/>
    </xf>
    <xf numFmtId="166" fontId="8" fillId="0" borderId="2" xfId="0" applyNumberFormat="1" applyFont="1" applyBorder="1" applyAlignment="1">
      <alignment horizontal="center" vertical="center" wrapText="1" shrinkToFit="1" readingOrder="1"/>
    </xf>
    <xf numFmtId="0" fontId="1" fillId="2" borderId="0" xfId="0" applyNumberFormat="1" applyFont="1" applyFill="1" applyAlignment="1">
      <alignment horizontal="center" vertical="center" wrapText="1" shrinkToFit="1" readingOrder="1"/>
    </xf>
    <xf numFmtId="0" fontId="2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left" vertical="center" wrapText="1" shrinkToFit="1" readingOrder="1"/>
    </xf>
    <xf numFmtId="0" fontId="3" fillId="0" borderId="0" xfId="0" applyNumberFormat="1" applyFont="1" applyAlignment="1">
      <alignment horizontal="left" vertical="center" wrapText="1" shrinkToFit="1" readingOrder="1"/>
    </xf>
    <xf numFmtId="0" fontId="2" fillId="3" borderId="1" xfId="0" applyNumberFormat="1" applyFont="1" applyFill="1" applyBorder="1" applyAlignment="1">
      <alignment horizontal="center" vertical="center" wrapText="1" shrinkToFit="1" readingOrder="1"/>
    </xf>
    <xf numFmtId="0" fontId="2" fillId="4" borderId="1" xfId="0" applyNumberFormat="1" applyFont="1" applyFill="1" applyBorder="1" applyAlignment="1">
      <alignment horizontal="left" vertical="center" wrapText="1" shrinkToFit="1" readingOrder="1"/>
    </xf>
    <xf numFmtId="0" fontId="6" fillId="0" borderId="0" xfId="0" applyNumberFormat="1" applyFont="1" applyAlignment="1">
      <alignment horizontal="center" vertical="center" wrapText="1" shrinkToFit="1" readingOrder="1"/>
    </xf>
    <xf numFmtId="0" fontId="7" fillId="0" borderId="0" xfId="0" applyNumberFormat="1" applyFont="1" applyAlignment="1">
      <alignment horizontal="left" vertical="center" wrapText="1" shrinkToFit="1" readingOrder="1"/>
    </xf>
    <xf numFmtId="0" fontId="8" fillId="3" borderId="3" xfId="0" applyNumberFormat="1" applyFont="1" applyFill="1" applyBorder="1" applyAlignment="1">
      <alignment horizontal="center" vertical="center" wrapText="1" shrinkToFit="1" readingOrder="1"/>
    </xf>
    <xf numFmtId="0" fontId="8" fillId="0" borderId="0" xfId="0" applyNumberFormat="1" applyFont="1" applyAlignment="1">
      <alignment horizontal="left" vertical="center" wrapText="1" shrinkToFit="1" readingOrder="1"/>
    </xf>
    <xf numFmtId="0" fontId="8" fillId="3" borderId="1" xfId="0" applyNumberFormat="1" applyFont="1" applyFill="1" applyBorder="1" applyAlignment="1">
      <alignment horizontal="center" vertical="center" wrapText="1" shrinkToFit="1" readingOrder="1"/>
    </xf>
    <xf numFmtId="0" fontId="7" fillId="0" borderId="5" xfId="0" applyNumberFormat="1" applyFont="1" applyBorder="1" applyAlignment="1">
      <alignment horizontal="center" vertical="center" wrapText="1" shrinkToFit="1" readingOrder="1"/>
    </xf>
    <xf numFmtId="164" fontId="7" fillId="0" borderId="5" xfId="0" applyNumberFormat="1" applyFont="1" applyBorder="1" applyAlignment="1">
      <alignment horizontal="center" vertical="center" wrapText="1" shrinkToFit="1" readingOrder="1"/>
    </xf>
    <xf numFmtId="0" fontId="7" fillId="5" borderId="0" xfId="0" applyNumberFormat="1" applyFont="1" applyFill="1" applyAlignment="1">
      <alignment horizontal="left" vertical="center" wrapText="1" shrinkToFit="1" readingOrder="1"/>
    </xf>
    <xf numFmtId="0" fontId="8" fillId="5" borderId="3" xfId="0" applyNumberFormat="1" applyFont="1" applyFill="1" applyBorder="1" applyAlignment="1">
      <alignment horizontal="center" vertical="center" wrapText="1" shrinkToFit="1" readingOrder="1"/>
    </xf>
    <xf numFmtId="0" fontId="8" fillId="5" borderId="1" xfId="0" applyNumberFormat="1" applyFont="1" applyFill="1" applyBorder="1" applyAlignment="1">
      <alignment horizontal="center" vertical="center" wrapText="1" shrinkToFit="1" readingOrder="1"/>
    </xf>
    <xf numFmtId="0" fontId="7" fillId="5" borderId="2" xfId="0" applyNumberFormat="1" applyFont="1" applyFill="1" applyBorder="1" applyAlignment="1">
      <alignment horizontal="center" vertical="center" wrapText="1" shrinkToFit="1" readingOrder="1"/>
    </xf>
    <xf numFmtId="49" fontId="7" fillId="0" borderId="5" xfId="0" applyNumberFormat="1" applyFont="1" applyBorder="1" applyAlignment="1">
      <alignment horizontal="center" vertical="center" wrapText="1" shrinkToFit="1" readingOrder="1"/>
    </xf>
    <xf numFmtId="0" fontId="7" fillId="3" borderId="1" xfId="0" applyNumberFormat="1" applyFont="1" applyFill="1" applyBorder="1" applyAlignment="1">
      <alignment horizontal="center" vertical="center" wrapText="1" shrinkToFit="1" readingOrder="1"/>
    </xf>
    <xf numFmtId="0" fontId="7" fillId="3" borderId="6" xfId="0" applyNumberFormat="1" applyFont="1" applyFill="1" applyBorder="1" applyAlignment="1">
      <alignment horizontal="center" vertical="center" wrapText="1" shrinkToFit="1" readingOrder="1"/>
    </xf>
    <xf numFmtId="0" fontId="7" fillId="6" borderId="8" xfId="0" applyNumberFormat="1" applyFont="1" applyFill="1" applyBorder="1" applyAlignment="1">
      <alignment horizontal="center" vertical="center" wrapText="1" shrinkToFit="1" readingOrder="1"/>
    </xf>
    <xf numFmtId="0" fontId="7" fillId="0" borderId="0" xfId="0" applyNumberFormat="1" applyFont="1" applyAlignment="1">
      <alignment horizontal="center" vertical="center" wrapText="1" shrinkToFit="1" readingOrder="1"/>
    </xf>
    <xf numFmtId="49" fontId="4" fillId="0" borderId="0" xfId="0" applyNumberFormat="1" applyFont="1" applyAlignment="1">
      <alignment horizontal="left" vertical="center" wrapText="1" shrinkToFit="1" readingOrder="1"/>
    </xf>
    <xf numFmtId="164" fontId="4" fillId="0" borderId="2" xfId="0" applyNumberFormat="1" applyFont="1" applyBorder="1" applyAlignment="1">
      <alignment horizontal="center" vertical="center" wrapText="1" shrinkToFit="1" readingOrder="1"/>
    </xf>
    <xf numFmtId="164" fontId="4" fillId="3" borderId="1" xfId="0" applyNumberFormat="1" applyFont="1" applyFill="1" applyBorder="1" applyAlignment="1">
      <alignment horizontal="center" vertical="center" wrapText="1" shrinkToFit="1" readingOrder="1"/>
    </xf>
    <xf numFmtId="0" fontId="10" fillId="0" borderId="10" xfId="0" applyNumberFormat="1" applyFont="1" applyBorder="1" applyAlignment="1">
      <alignment horizontal="center" vertical="center" wrapText="1" shrinkToFit="1" readingOrder="1"/>
    </xf>
    <xf numFmtId="49" fontId="7" fillId="3" borderId="3" xfId="0" applyNumberFormat="1" applyFont="1" applyFill="1" applyBorder="1" applyAlignment="1">
      <alignment horizontal="left" vertical="center" wrapText="1" shrinkToFit="1" readingOrder="1"/>
    </xf>
  </cellXfs>
  <cellStyles count="1"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tar-pro.ru/Proxy/DrugKTRU?code=21.20.10.232-000011-1-00239-0000000000000" TargetMode="External"/><Relationship Id="rId2" Type="http://schemas.openxmlformats.org/officeDocument/2006/relationships/hyperlink" Target="https://star-pro.ru/Proxy/DrugKTRU?code=21.20.10.259-000005-1-00021-0000000000000" TargetMode="External"/><Relationship Id="rId1" Type="http://schemas.openxmlformats.org/officeDocument/2006/relationships/hyperlink" Target="https://star-pro.ru/Proxy/DrugKTRU?code=21.20.10.116-000004-1-00041-0000000000000" TargetMode="External"/><Relationship Id="rId6" Type="http://schemas.openxmlformats.org/officeDocument/2006/relationships/hyperlink" Target="https://star-pro.ru/Proxy/DrugKTRU?code=21.20.10.261-000018-1-00029-0000000000000" TargetMode="External"/><Relationship Id="rId5" Type="http://schemas.openxmlformats.org/officeDocument/2006/relationships/hyperlink" Target="https://star-pro.ru/Proxy/DrugKTRU?code=21.20.10.232-000021-1-00085-0000000000000" TargetMode="External"/><Relationship Id="rId4" Type="http://schemas.openxmlformats.org/officeDocument/2006/relationships/hyperlink" Target="https://star-pro.ru/Proxy/DrugKTRU?code=21.20.10.232-000011-1-00056-0000000000000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process-info.html?reestrNumber=2781100029023000050" TargetMode="External"/><Relationship Id="rId13" Type="http://schemas.openxmlformats.org/officeDocument/2006/relationships/hyperlink" Target="http://zakupki.gov.ru/epz/contract/contractCard/common-info.html?reestrNumber=" TargetMode="External"/><Relationship Id="rId18" Type="http://schemas.openxmlformats.org/officeDocument/2006/relationships/hyperlink" Target="http://zakupki.gov.ru/epz/contract/contractCard/common-info.html?reestrNumber=" TargetMode="External"/><Relationship Id="rId3" Type="http://schemas.openxmlformats.org/officeDocument/2006/relationships/hyperlink" Target="http://zakupki.gov.ru/epz/contract/contractCard/common-info.html?reestrNumber=2780503956423000014" TargetMode="External"/><Relationship Id="rId7" Type="http://schemas.openxmlformats.org/officeDocument/2006/relationships/hyperlink" Target="http://zakupki.gov.ru/epz/contract/contractCard/common-info.html?reestrNumber=2781100029023000050" TargetMode="External"/><Relationship Id="rId12" Type="http://schemas.openxmlformats.org/officeDocument/2006/relationships/hyperlink" Target="http://zakupki.gov.ru/epz/contract/contractCard/process-info.html?reestrNumber=2780400995123000086" TargetMode="External"/><Relationship Id="rId17" Type="http://schemas.openxmlformats.org/officeDocument/2006/relationships/hyperlink" Target="http://zakupki.gov.ru/epz/contract/contractCard/common-info.html?reestrNumber=" TargetMode="External"/><Relationship Id="rId2" Type="http://schemas.openxmlformats.org/officeDocument/2006/relationships/hyperlink" Target="http://zakupki.gov.ru/epz/contract/contractCard/process-info.html?reestrNumber=1781304746323000760" TargetMode="External"/><Relationship Id="rId16" Type="http://schemas.openxmlformats.org/officeDocument/2006/relationships/hyperlink" Target="http://zakupki.gov.ru/epz/contract/contractCard/common-info.html?reestrNumber=" TargetMode="External"/><Relationship Id="rId20" Type="http://schemas.openxmlformats.org/officeDocument/2006/relationships/hyperlink" Target="http://zakupki.gov.ru/epz/contract/contractCard/common-info.html?reestrNumber=" TargetMode="External"/><Relationship Id="rId1" Type="http://schemas.openxmlformats.org/officeDocument/2006/relationships/hyperlink" Target="http://zakupki.gov.ru/epz/contract/contractCard/common-info.html?reestrNumber=1781304746323000760" TargetMode="External"/><Relationship Id="rId6" Type="http://schemas.openxmlformats.org/officeDocument/2006/relationships/hyperlink" Target="http://zakupki.gov.ru/epz/contract/contractCard/process-info.html?reestrNumber=2781801218223000050" TargetMode="External"/><Relationship Id="rId11" Type="http://schemas.openxmlformats.org/officeDocument/2006/relationships/hyperlink" Target="http://zakupki.gov.ru/epz/contract/contractCard/common-info.html?reestrNumber=2780400995123000086" TargetMode="External"/><Relationship Id="rId5" Type="http://schemas.openxmlformats.org/officeDocument/2006/relationships/hyperlink" Target="http://zakupki.gov.ru/epz/contract/contractCard/common-info.html?reestrNumber=2781801218223000050" TargetMode="External"/><Relationship Id="rId15" Type="http://schemas.openxmlformats.org/officeDocument/2006/relationships/hyperlink" Target="http://zakupki.gov.ru/epz/contract/contractCard/common-info.html?reestrNumber=" TargetMode="External"/><Relationship Id="rId10" Type="http://schemas.openxmlformats.org/officeDocument/2006/relationships/hyperlink" Target="http://zakupki.gov.ru/epz/contract/contractCard/process-info.html?reestrNumber=2781605094723000092" TargetMode="External"/><Relationship Id="rId19" Type="http://schemas.openxmlformats.org/officeDocument/2006/relationships/hyperlink" Target="http://zakupki.gov.ru/epz/contract/contractCard/common-info.html?reestrNumber=" TargetMode="External"/><Relationship Id="rId4" Type="http://schemas.openxmlformats.org/officeDocument/2006/relationships/hyperlink" Target="http://zakupki.gov.ru/epz/contract/contractCard/process-info.html?reestrNumber=2780503956423000014" TargetMode="External"/><Relationship Id="rId9" Type="http://schemas.openxmlformats.org/officeDocument/2006/relationships/hyperlink" Target="http://zakupki.gov.ru/epz/contract/contractCard/common-info.html?reestrNumber=2781605094723000092" TargetMode="External"/><Relationship Id="rId14" Type="http://schemas.openxmlformats.org/officeDocument/2006/relationships/hyperlink" Target="http://zakupki.gov.ru/epz/contract/contractCard/common-info.html?reestrNumber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W26"/>
  <sheetViews>
    <sheetView tabSelected="1" zoomScaleNormal="100" workbookViewId="0">
      <selection activeCell="A8" sqref="A8:E8"/>
    </sheetView>
  </sheetViews>
  <sheetFormatPr defaultRowHeight="15" x14ac:dyDescent="0.25"/>
  <cols>
    <col min="1" max="1" width="5.140625" style="1" customWidth="1"/>
    <col min="2" max="2" width="43.28515625" style="1" customWidth="1"/>
    <col min="3" max="3" width="19.140625" style="1" customWidth="1"/>
    <col min="4" max="4" width="15.28515625" style="1" customWidth="1"/>
    <col min="5" max="5" width="16" style="1" customWidth="1"/>
    <col min="6" max="6" width="40.7109375" style="1" customWidth="1"/>
    <col min="7" max="7" width="34.140625" style="1" customWidth="1"/>
    <col min="8" max="8" width="12" style="1" customWidth="1"/>
    <col min="9" max="9" width="15.42578125" style="1" customWidth="1"/>
    <col min="10" max="10" width="22.28515625" style="1" customWidth="1"/>
    <col min="11" max="11" width="20.85546875" style="1" customWidth="1"/>
    <col min="12" max="12" width="10.28515625" style="1" customWidth="1"/>
    <col min="13" max="13" width="12" style="1" customWidth="1"/>
    <col min="14" max="14" width="10.28515625" style="1" customWidth="1"/>
    <col min="15" max="15" width="18.85546875" style="1" customWidth="1"/>
    <col min="16" max="16" width="17.140625" style="1" customWidth="1"/>
    <col min="17" max="18" width="18.85546875" style="1" customWidth="1"/>
    <col min="19" max="19" width="13.42578125" style="1" customWidth="1"/>
    <col min="20" max="21" width="12" style="1" customWidth="1"/>
    <col min="22" max="22" width="28.42578125" style="1" customWidth="1"/>
    <col min="23" max="23" width="13.7109375" style="1" customWidth="1"/>
  </cols>
  <sheetData>
    <row r="1" spans="1:23" ht="18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</row>
    <row r="2" spans="1:23" ht="16.5" customHeight="1" x14ac:dyDescent="0.25">
      <c r="A2" s="37"/>
      <c r="B2" s="37"/>
      <c r="C2" s="37"/>
      <c r="D2" s="37"/>
      <c r="E2" s="37"/>
      <c r="F2" s="37"/>
      <c r="G2" s="37"/>
      <c r="H2" s="37"/>
      <c r="I2" s="37"/>
    </row>
    <row r="3" spans="1:23" ht="18" customHeight="1" x14ac:dyDescent="0.25">
      <c r="A3" s="38" t="s">
        <v>1</v>
      </c>
      <c r="B3" s="38"/>
      <c r="C3" s="38"/>
      <c r="D3" s="38"/>
      <c r="E3" s="38"/>
      <c r="F3" s="38"/>
      <c r="G3" s="38"/>
      <c r="H3" s="38"/>
      <c r="I3" s="38"/>
    </row>
    <row r="4" spans="1:23" ht="24" customHeight="1" x14ac:dyDescent="0.25">
      <c r="A4" s="37" t="s">
        <v>2</v>
      </c>
      <c r="B4" s="37"/>
      <c r="C4" s="37"/>
      <c r="D4" s="37"/>
      <c r="E4" s="37"/>
      <c r="F4" s="39" t="s">
        <v>3</v>
      </c>
      <c r="G4" s="39"/>
      <c r="H4" s="39"/>
      <c r="I4" s="39"/>
    </row>
    <row r="5" spans="1:23" ht="19.5" customHeight="1" x14ac:dyDescent="0.25">
      <c r="A5" s="37" t="s">
        <v>4</v>
      </c>
      <c r="B5" s="37"/>
      <c r="C5" s="37"/>
      <c r="D5" s="37"/>
      <c r="E5" s="37"/>
      <c r="F5" s="39" t="s">
        <v>5</v>
      </c>
      <c r="G5" s="39"/>
      <c r="H5" s="39"/>
      <c r="I5" s="39"/>
    </row>
    <row r="6" spans="1:23" ht="19.5" customHeight="1" x14ac:dyDescent="0.25">
      <c r="A6" s="37" t="s">
        <v>6</v>
      </c>
      <c r="B6" s="37"/>
      <c r="C6" s="37"/>
      <c r="D6" s="37"/>
      <c r="E6" s="37"/>
      <c r="F6" s="40" t="s">
        <v>7</v>
      </c>
      <c r="G6" s="40"/>
      <c r="H6" s="40"/>
      <c r="I6" s="40"/>
    </row>
    <row r="7" spans="1:23" ht="20.25" customHeight="1" x14ac:dyDescent="0.25">
      <c r="A7" s="37" t="s">
        <v>8</v>
      </c>
      <c r="B7" s="37"/>
      <c r="C7" s="37"/>
      <c r="D7" s="37"/>
      <c r="E7" s="37"/>
      <c r="F7" s="39" t="s">
        <v>9</v>
      </c>
      <c r="G7" s="39"/>
      <c r="H7" s="39"/>
      <c r="I7" s="39"/>
    </row>
    <row r="8" spans="1:23" ht="19.5" customHeight="1" x14ac:dyDescent="0.25">
      <c r="A8" s="37"/>
      <c r="B8" s="37"/>
      <c r="C8" s="37"/>
      <c r="D8" s="37"/>
      <c r="E8" s="37"/>
      <c r="F8" s="39"/>
      <c r="G8" s="39"/>
      <c r="H8" s="39"/>
      <c r="I8" s="39"/>
    </row>
    <row r="9" spans="1:23" ht="19.5" customHeight="1" x14ac:dyDescent="0.25">
      <c r="A9" s="37" t="s">
        <v>10</v>
      </c>
      <c r="B9" s="37"/>
      <c r="C9" s="37"/>
      <c r="D9" s="37"/>
      <c r="E9" s="37"/>
      <c r="F9" s="39" t="s">
        <v>11</v>
      </c>
      <c r="G9" s="39"/>
      <c r="H9" s="39"/>
      <c r="I9" s="39"/>
    </row>
    <row r="10" spans="1:23" ht="21" customHeight="1" x14ac:dyDescent="0.25"/>
    <row r="11" spans="1:23" ht="18.75" customHeight="1" x14ac:dyDescent="0.25">
      <c r="A11" s="37" t="s">
        <v>12</v>
      </c>
      <c r="B11" s="37"/>
      <c r="C11" s="37"/>
      <c r="D11" s="37"/>
      <c r="E11" s="37"/>
      <c r="F11" s="37"/>
      <c r="G11" s="37"/>
      <c r="H11" s="37"/>
      <c r="I11" s="37"/>
    </row>
    <row r="12" spans="1:23" ht="48" customHeight="1" x14ac:dyDescent="0.25">
      <c r="A12" s="40" t="s">
        <v>13</v>
      </c>
      <c r="B12" s="40"/>
      <c r="C12" s="40"/>
      <c r="D12" s="40"/>
      <c r="E12" s="40"/>
      <c r="F12" s="40"/>
      <c r="G12" s="40"/>
      <c r="H12" s="40"/>
      <c r="I12" s="40"/>
    </row>
    <row r="13" spans="1:23" ht="21.75" customHeight="1" x14ac:dyDescent="0.25"/>
    <row r="14" spans="1:23" ht="36" customHeight="1" x14ac:dyDescent="0.25">
      <c r="A14" s="41" t="s">
        <v>14</v>
      </c>
      <c r="B14" s="41" t="s">
        <v>15</v>
      </c>
      <c r="C14" s="41"/>
      <c r="D14" s="41"/>
      <c r="E14" s="41" t="s">
        <v>16</v>
      </c>
      <c r="F14" s="41" t="s">
        <v>17</v>
      </c>
      <c r="G14" s="41" t="s">
        <v>18</v>
      </c>
      <c r="H14" s="41" t="s">
        <v>19</v>
      </c>
      <c r="I14" s="41" t="s">
        <v>20</v>
      </c>
      <c r="J14" s="41" t="s">
        <v>21</v>
      </c>
      <c r="K14" s="41" t="s">
        <v>22</v>
      </c>
      <c r="L14" s="41" t="s">
        <v>23</v>
      </c>
      <c r="M14" s="41" t="s">
        <v>24</v>
      </c>
      <c r="N14" s="41"/>
      <c r="O14" s="41" t="s">
        <v>25</v>
      </c>
      <c r="P14" s="41"/>
      <c r="Q14" s="41"/>
      <c r="R14" s="41"/>
      <c r="S14" s="41" t="s">
        <v>26</v>
      </c>
      <c r="T14" s="41" t="s">
        <v>27</v>
      </c>
      <c r="U14" s="41" t="s">
        <v>28</v>
      </c>
      <c r="V14" s="41" t="s">
        <v>29</v>
      </c>
      <c r="W14" s="41" t="s">
        <v>30</v>
      </c>
    </row>
    <row r="15" spans="1:23" ht="36" customHeight="1" x14ac:dyDescent="0.25">
      <c r="A15" s="41"/>
      <c r="B15" s="2" t="s">
        <v>31</v>
      </c>
      <c r="C15" s="2" t="s">
        <v>32</v>
      </c>
      <c r="D15" s="2" t="s">
        <v>33</v>
      </c>
      <c r="E15" s="41"/>
      <c r="F15" s="41"/>
      <c r="G15" s="41"/>
      <c r="H15" s="41"/>
      <c r="I15" s="41"/>
      <c r="J15" s="41"/>
      <c r="K15" s="41"/>
      <c r="L15" s="41"/>
      <c r="M15" s="2" t="s">
        <v>34</v>
      </c>
      <c r="N15" s="2" t="s">
        <v>35</v>
      </c>
      <c r="O15" s="2" t="s">
        <v>36</v>
      </c>
      <c r="P15" s="2" t="s">
        <v>37</v>
      </c>
      <c r="Q15" s="2" t="s">
        <v>38</v>
      </c>
      <c r="R15" s="2" t="s">
        <v>39</v>
      </c>
      <c r="S15" s="41"/>
      <c r="T15" s="41"/>
      <c r="U15" s="41"/>
      <c r="V15" s="41"/>
      <c r="W15" s="41"/>
    </row>
    <row r="16" spans="1:23" ht="18" customHeight="1" x14ac:dyDescent="0.25">
      <c r="A16" s="2">
        <v>1</v>
      </c>
      <c r="B16" s="2">
        <v>2</v>
      </c>
      <c r="C16" s="2">
        <v>3</v>
      </c>
      <c r="D16" s="2">
        <v>4</v>
      </c>
      <c r="E16" s="2">
        <v>5</v>
      </c>
      <c r="F16" s="2">
        <v>6</v>
      </c>
      <c r="G16" s="2">
        <v>7</v>
      </c>
      <c r="H16" s="2">
        <v>8</v>
      </c>
      <c r="I16" s="2">
        <v>9</v>
      </c>
      <c r="J16" s="2">
        <v>10</v>
      </c>
      <c r="K16" s="2">
        <v>11</v>
      </c>
      <c r="L16" s="2">
        <v>12</v>
      </c>
      <c r="M16" s="2">
        <v>13</v>
      </c>
      <c r="N16" s="2">
        <v>14</v>
      </c>
      <c r="O16" s="2">
        <v>15</v>
      </c>
      <c r="P16" s="2">
        <v>16</v>
      </c>
      <c r="Q16" s="2">
        <v>17</v>
      </c>
      <c r="R16" s="2">
        <v>18</v>
      </c>
      <c r="S16" s="2">
        <v>19</v>
      </c>
      <c r="T16" s="2">
        <v>20</v>
      </c>
      <c r="U16" s="2">
        <v>21</v>
      </c>
      <c r="V16" s="2">
        <v>22</v>
      </c>
      <c r="W16" s="2">
        <v>23</v>
      </c>
    </row>
    <row r="17" spans="1:23" ht="54.75" customHeight="1" x14ac:dyDescent="0.25">
      <c r="A17" s="3">
        <v>1</v>
      </c>
      <c r="B17" s="4" t="s">
        <v>40</v>
      </c>
      <c r="C17" s="4" t="s">
        <v>41</v>
      </c>
      <c r="D17" s="4" t="s">
        <v>42</v>
      </c>
      <c r="E17" s="4" t="s">
        <v>43</v>
      </c>
      <c r="F17" s="5" t="s">
        <v>44</v>
      </c>
      <c r="G17" s="6"/>
      <c r="H17" s="4" t="s">
        <v>45</v>
      </c>
      <c r="I17" s="4" t="s">
        <v>45</v>
      </c>
      <c r="J17" s="4" t="s">
        <v>46</v>
      </c>
      <c r="K17" s="4" t="s">
        <v>47</v>
      </c>
      <c r="L17" s="4" t="s">
        <v>48</v>
      </c>
      <c r="M17" s="7">
        <v>60</v>
      </c>
      <c r="N17" s="4" t="s">
        <v>48</v>
      </c>
      <c r="O17" s="7" t="str">
        <f>IF(ROUNDDOWN(((SUMPRODUCT('Метод ср.взвеш. цены'!W8:W9,'Метод ср.взвеш. цены'!X8:X9)))/MAX(SUM('Метод ср.взвеш. цены'!W8:W9),1),2)&gt;0,ROUNDDOWN(((SUMPRODUCT('Метод ср.взвеш. цены'!W8:W9,'Метод ср.взвеш. цены'!X8:X9)))/MAX(SUM('Метод ср.взвеш. цены'!W8:W9),1),2),TEXT(VALUE(ROUNDDOWN(((SUMPRODUCT('Метод ср.взвеш. цены'!W8:W9,'Метод ср.взвеш. цены'!X8:X9)))/MAX(SUM('Метод ср.взвеш. цены'!W8:W9),1),2)),"#"))</f>
        <v/>
      </c>
      <c r="P17" s="7">
        <f>IF('Анализ рынка'!W15&gt;0,'Анализ рынка'!W15,TEXT(VALUE('Анализ рынка'!W15),"#"))</f>
        <v>0.79</v>
      </c>
      <c r="Q17" s="7" t="str">
        <f>IF('Реестр пред. отп. цен на ЖНВЛП'!P11&gt;0,'Реестр пред. отп. цен на ЖНВЛП'!P11,TEXT(VALUE('Реестр пред. отп. цен на ЖНВЛП'!P11),"#"))</f>
        <v/>
      </c>
      <c r="R17" s="7" t="str">
        <f t="shared" ref="R17:R22" si="0">IF(ROUNDDOWN(,2)&gt;0,ROUNDDOWN(,2),TEXT(VALUE(ROUNDDOWN(,2)),"#"))</f>
        <v/>
      </c>
      <c r="S17" s="7">
        <f t="array" ref="S17">ROUNDDOWN(MIN(IF(O17:R17 &lt;&gt; 0, O17:R17)),2)</f>
        <v>0.79</v>
      </c>
      <c r="T17" s="7">
        <v>0</v>
      </c>
      <c r="U17" s="7">
        <v>10</v>
      </c>
      <c r="V17" s="7">
        <f t="shared" ref="V17:V22" si="1">ROUNDDOWN(S17*(1+T17*0.01)*(1+U17*0.01),2)</f>
        <v>0.86</v>
      </c>
      <c r="W17" s="7">
        <f t="shared" ref="W17:W22" si="2">ROUNDDOWN(M17*V17,2)</f>
        <v>51.6</v>
      </c>
    </row>
    <row r="18" spans="1:23" ht="55.5" customHeight="1" x14ac:dyDescent="0.25">
      <c r="A18" s="3">
        <v>2</v>
      </c>
      <c r="B18" s="6"/>
      <c r="C18" s="6"/>
      <c r="D18" s="6"/>
      <c r="E18" s="4" t="s">
        <v>49</v>
      </c>
      <c r="F18" s="5" t="s">
        <v>50</v>
      </c>
      <c r="G18" s="6"/>
      <c r="H18" s="4" t="s">
        <v>45</v>
      </c>
      <c r="I18" s="4" t="s">
        <v>45</v>
      </c>
      <c r="J18" s="4" t="s">
        <v>51</v>
      </c>
      <c r="K18" s="4" t="s">
        <v>52</v>
      </c>
      <c r="L18" s="4" t="s">
        <v>53</v>
      </c>
      <c r="M18" s="7">
        <v>240</v>
      </c>
      <c r="N18" s="4" t="s">
        <v>53</v>
      </c>
      <c r="O18" s="7" t="str">
        <f>IF(ROUNDDOWN(((SUMPRODUCT('Метод ср.взвеш. цены'!W13:W14,'Метод ср.взвеш. цены'!X13:X14)))/MAX(SUM('Метод ср.взвеш. цены'!W13:W14),1),2)&gt;0,ROUNDDOWN(((SUMPRODUCT('Метод ср.взвеш. цены'!W13:W14,'Метод ср.взвеш. цены'!X13:X14)))/MAX(SUM('Метод ср.взвеш. цены'!W13:W14),1),2),TEXT(VALUE(ROUNDDOWN(((SUMPRODUCT('Метод ср.взвеш. цены'!W13:W14,'Метод ср.взвеш. цены'!X13:X14)))/MAX(SUM('Метод ср.взвеш. цены'!W13:W14),1),2)),"#"))</f>
        <v/>
      </c>
      <c r="P18" s="7">
        <f>IF('Анализ рынка'!W27&gt;0,'Анализ рынка'!W27,TEXT(VALUE('Анализ рынка'!W27),"#"))</f>
        <v>0.15</v>
      </c>
      <c r="Q18" s="7" t="str">
        <f>IF('Реестр пред. отп. цен на ЖНВЛП'!P24&gt;0,'Реестр пред. отп. цен на ЖНВЛП'!P24,TEXT(VALUE('Реестр пред. отп. цен на ЖНВЛП'!P24),"#"))</f>
        <v/>
      </c>
      <c r="R18" s="7" t="str">
        <f t="shared" si="0"/>
        <v/>
      </c>
      <c r="S18" s="7">
        <f t="array" ref="S18">ROUNDDOWN(MIN(IF(O18:R18 &lt;&gt; 0, O18:R18)),2)</f>
        <v>0.15</v>
      </c>
      <c r="T18" s="7">
        <v>0</v>
      </c>
      <c r="U18" s="7">
        <v>10</v>
      </c>
      <c r="V18" s="7">
        <f t="shared" si="1"/>
        <v>0.16</v>
      </c>
      <c r="W18" s="7">
        <f t="shared" si="2"/>
        <v>38.4</v>
      </c>
    </row>
    <row r="19" spans="1:23" ht="54.75" customHeight="1" x14ac:dyDescent="0.25">
      <c r="A19" s="3">
        <v>3</v>
      </c>
      <c r="B19" s="6"/>
      <c r="C19" s="6"/>
      <c r="D19" s="6"/>
      <c r="E19" s="4" t="s">
        <v>54</v>
      </c>
      <c r="F19" s="5" t="s">
        <v>55</v>
      </c>
      <c r="G19" s="6"/>
      <c r="H19" s="4" t="s">
        <v>45</v>
      </c>
      <c r="I19" s="4" t="s">
        <v>45</v>
      </c>
      <c r="J19" s="4" t="s">
        <v>56</v>
      </c>
      <c r="K19" s="4" t="s">
        <v>57</v>
      </c>
      <c r="L19" s="4" t="s">
        <v>53</v>
      </c>
      <c r="M19" s="7">
        <v>120</v>
      </c>
      <c r="N19" s="4" t="s">
        <v>53</v>
      </c>
      <c r="O19" s="7" t="str">
        <f>IF(ROUNDDOWN(((SUMPRODUCT('Метод ср.взвеш. цены'!W18:W19,'Метод ср.взвеш. цены'!X18:X19)))/MAX(SUM('Метод ср.взвеш. цены'!W18:W19),1),2)&gt;0,ROUNDDOWN(((SUMPRODUCT('Метод ср.взвеш. цены'!W18:W19,'Метод ср.взвеш. цены'!X18:X19)))/MAX(SUM('Метод ср.взвеш. цены'!W18:W19),1),2),TEXT(VALUE(ROUNDDOWN(((SUMPRODUCT('Метод ср.взвеш. цены'!W18:W19,'Метод ср.взвеш. цены'!X18:X19)))/MAX(SUM('Метод ср.взвеш. цены'!W18:W19),1),2)),"#"))</f>
        <v/>
      </c>
      <c r="P19" s="7">
        <f>IF('Анализ рынка'!W39&gt;0,'Анализ рынка'!W39,TEXT(VALUE('Анализ рынка'!W39),"#"))</f>
        <v>4.01</v>
      </c>
      <c r="Q19" s="7" t="str">
        <f>IF('Реестр пред. отп. цен на ЖНВЛП'!P37&gt;0,'Реестр пред. отп. цен на ЖНВЛП'!P37,TEXT(VALUE('Реестр пред. отп. цен на ЖНВЛП'!P37),"#"))</f>
        <v/>
      </c>
      <c r="R19" s="7" t="str">
        <f t="shared" si="0"/>
        <v/>
      </c>
      <c r="S19" s="7">
        <f t="array" ref="S19">ROUNDDOWN(MIN(IF(O19:R19 &lt;&gt; 0, O19:R19)),2)</f>
        <v>4.01</v>
      </c>
      <c r="T19" s="7">
        <v>0</v>
      </c>
      <c r="U19" s="7">
        <v>10</v>
      </c>
      <c r="V19" s="7">
        <f t="shared" si="1"/>
        <v>4.41</v>
      </c>
      <c r="W19" s="7">
        <f t="shared" si="2"/>
        <v>529.20000000000005</v>
      </c>
    </row>
    <row r="20" spans="1:23" ht="33" customHeight="1" x14ac:dyDescent="0.25">
      <c r="A20" s="3">
        <v>4</v>
      </c>
      <c r="B20" s="6"/>
      <c r="C20" s="6"/>
      <c r="D20" s="6"/>
      <c r="E20" s="4" t="s">
        <v>54</v>
      </c>
      <c r="F20" s="5" t="s">
        <v>58</v>
      </c>
      <c r="G20" s="6"/>
      <c r="H20" s="4" t="s">
        <v>45</v>
      </c>
      <c r="I20" s="4" t="s">
        <v>45</v>
      </c>
      <c r="J20" s="4" t="s">
        <v>46</v>
      </c>
      <c r="K20" s="4" t="s">
        <v>59</v>
      </c>
      <c r="L20" s="4" t="s">
        <v>48</v>
      </c>
      <c r="M20" s="7">
        <v>60</v>
      </c>
      <c r="N20" s="4" t="s">
        <v>48</v>
      </c>
      <c r="O20" s="7" t="str">
        <f>IF(ROUNDDOWN(((SUMPRODUCT('Метод ср.взвеш. цены'!W23:W24,'Метод ср.взвеш. цены'!X23:X24)))/MAX(SUM('Метод ср.взвеш. цены'!W23:W24),1),2)&gt;0,ROUNDDOWN(((SUMPRODUCT('Метод ср.взвеш. цены'!W23:W24,'Метод ср.взвеш. цены'!X23:X24)))/MAX(SUM('Метод ср.взвеш. цены'!W23:W24),1),2),TEXT(VALUE(ROUNDDOWN(((SUMPRODUCT('Метод ср.взвеш. цены'!W23:W24,'Метод ср.взвеш. цены'!X23:X24)))/MAX(SUM('Метод ср.взвеш. цены'!W23:W24),1),2)),"#"))</f>
        <v/>
      </c>
      <c r="P20" s="7">
        <f>IF('Анализ рынка'!W51&gt;0,'Анализ рынка'!W51,TEXT(VALUE('Анализ рынка'!W51),"#"))</f>
        <v>3.49</v>
      </c>
      <c r="Q20" s="7" t="str">
        <f>IF('Реестр пред. отп. цен на ЖНВЛП'!P50&gt;0,'Реестр пред. отп. цен на ЖНВЛП'!P50,TEXT(VALUE('Реестр пред. отп. цен на ЖНВЛП'!P50),"#"))</f>
        <v/>
      </c>
      <c r="R20" s="7" t="str">
        <f t="shared" si="0"/>
        <v/>
      </c>
      <c r="S20" s="7">
        <f t="array" ref="S20">ROUNDDOWN(MIN(IF(O20:R20 &lt;&gt; 0, O20:R20)),2)</f>
        <v>3.49</v>
      </c>
      <c r="T20" s="7">
        <v>0</v>
      </c>
      <c r="U20" s="7">
        <v>10</v>
      </c>
      <c r="V20" s="7">
        <f t="shared" si="1"/>
        <v>3.83</v>
      </c>
      <c r="W20" s="7">
        <f t="shared" si="2"/>
        <v>229.8</v>
      </c>
    </row>
    <row r="21" spans="1:23" ht="66" customHeight="1" x14ac:dyDescent="0.25">
      <c r="A21" s="3">
        <v>5</v>
      </c>
      <c r="B21" s="6"/>
      <c r="C21" s="6"/>
      <c r="D21" s="6"/>
      <c r="E21" s="4" t="s">
        <v>60</v>
      </c>
      <c r="F21" s="5" t="s">
        <v>61</v>
      </c>
      <c r="G21" s="6"/>
      <c r="H21" s="4" t="s">
        <v>45</v>
      </c>
      <c r="I21" s="4" t="s">
        <v>45</v>
      </c>
      <c r="J21" s="4" t="s">
        <v>46</v>
      </c>
      <c r="K21" s="4" t="s">
        <v>59</v>
      </c>
      <c r="L21" s="4" t="s">
        <v>48</v>
      </c>
      <c r="M21" s="7">
        <v>120</v>
      </c>
      <c r="N21" s="4" t="s">
        <v>48</v>
      </c>
      <c r="O21" s="7" t="str">
        <f>IF(ROUNDDOWN(((SUMPRODUCT('Метод ср.взвеш. цены'!W28:W29,'Метод ср.взвеш. цены'!X28:X29)))/MAX(SUM('Метод ср.взвеш. цены'!W28:W29),1),2)&gt;0,ROUNDDOWN(((SUMPRODUCT('Метод ср.взвеш. цены'!W28:W29,'Метод ср.взвеш. цены'!X28:X29)))/MAX(SUM('Метод ср.взвеш. цены'!W28:W29),1),2),TEXT(VALUE(ROUNDDOWN(((SUMPRODUCT('Метод ср.взвеш. цены'!W28:W29,'Метод ср.взвеш. цены'!X28:X29)))/MAX(SUM('Метод ср.взвеш. цены'!W28:W29),1),2)),"#"))</f>
        <v/>
      </c>
      <c r="P21" s="7">
        <f>IF('Анализ рынка'!W63&gt;0,'Анализ рынка'!W63,TEXT(VALUE('Анализ рынка'!W63),"#"))</f>
        <v>5.49</v>
      </c>
      <c r="Q21" s="7" t="str">
        <f>IF('Реестр пред. отп. цен на ЖНВЛП'!P63&gt;0,'Реестр пред. отп. цен на ЖНВЛП'!P63,TEXT(VALUE('Реестр пред. отп. цен на ЖНВЛП'!P63),"#"))</f>
        <v/>
      </c>
      <c r="R21" s="7" t="str">
        <f t="shared" si="0"/>
        <v/>
      </c>
      <c r="S21" s="7">
        <f t="array" ref="S21">ROUNDDOWN(MIN(IF(O21:R21 &lt;&gt; 0, O21:R21)),2)</f>
        <v>5.49</v>
      </c>
      <c r="T21" s="7">
        <v>0</v>
      </c>
      <c r="U21" s="7">
        <v>10</v>
      </c>
      <c r="V21" s="7">
        <f t="shared" si="1"/>
        <v>6.03</v>
      </c>
      <c r="W21" s="7">
        <f t="shared" si="2"/>
        <v>723.6</v>
      </c>
    </row>
    <row r="22" spans="1:23" ht="33" customHeight="1" x14ac:dyDescent="0.25">
      <c r="A22" s="3">
        <v>6</v>
      </c>
      <c r="B22" s="6"/>
      <c r="C22" s="6"/>
      <c r="D22" s="6"/>
      <c r="E22" s="4" t="s">
        <v>62</v>
      </c>
      <c r="F22" s="5" t="s">
        <v>63</v>
      </c>
      <c r="G22" s="6"/>
      <c r="H22" s="4" t="s">
        <v>45</v>
      </c>
      <c r="I22" s="4" t="s">
        <v>45</v>
      </c>
      <c r="J22" s="4" t="s">
        <v>64</v>
      </c>
      <c r="K22" s="4" t="s">
        <v>65</v>
      </c>
      <c r="L22" s="4" t="s">
        <v>53</v>
      </c>
      <c r="M22" s="7">
        <v>60</v>
      </c>
      <c r="N22" s="4" t="s">
        <v>53</v>
      </c>
      <c r="O22" s="7" t="str">
        <f>IF(ROUNDDOWN(((SUMPRODUCT('Метод ср.взвеш. цены'!W33:W34,'Метод ср.взвеш. цены'!X33:X34)))/MAX(SUM('Метод ср.взвеш. цены'!W33:W34),1),2)&gt;0,ROUNDDOWN(((SUMPRODUCT('Метод ср.взвеш. цены'!W33:W34,'Метод ср.взвеш. цены'!X33:X34)))/MAX(SUM('Метод ср.взвеш. цены'!W33:W34),1),2),TEXT(VALUE(ROUNDDOWN(((SUMPRODUCT('Метод ср.взвеш. цены'!W33:W34,'Метод ср.взвеш. цены'!X33:X34)))/MAX(SUM('Метод ср.взвеш. цены'!W33:W34),1),2)),"#"))</f>
        <v/>
      </c>
      <c r="P22" s="7">
        <f>IF('Анализ рынка'!W75&gt;0,'Анализ рынка'!W75,TEXT(VALUE('Анализ рынка'!W75),"#"))</f>
        <v>10.02</v>
      </c>
      <c r="Q22" s="7" t="str">
        <f>IF('Реестр пред. отп. цен на ЖНВЛП'!P76&gt;0,'Реестр пред. отп. цен на ЖНВЛП'!P76,TEXT(VALUE('Реестр пред. отп. цен на ЖНВЛП'!P76),"#"))</f>
        <v/>
      </c>
      <c r="R22" s="7" t="str">
        <f t="shared" si="0"/>
        <v/>
      </c>
      <c r="S22" s="7">
        <f t="array" ref="S22">ROUNDDOWN(MIN(IF(O22:R22 &lt;&gt; 0, O22:R22)),2)</f>
        <v>10.02</v>
      </c>
      <c r="T22" s="7">
        <v>0</v>
      </c>
      <c r="U22" s="7">
        <v>10</v>
      </c>
      <c r="V22" s="7">
        <f t="shared" si="1"/>
        <v>11.02</v>
      </c>
      <c r="W22" s="7">
        <f t="shared" si="2"/>
        <v>661.2</v>
      </c>
    </row>
    <row r="23" spans="1:23" ht="18" customHeight="1" x14ac:dyDescent="0.25">
      <c r="A23" s="42" t="s">
        <v>66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8">
        <f>ROUNDDOWN(SUM(W17:W22),2)</f>
        <v>2233.8000000000002</v>
      </c>
    </row>
    <row r="24" spans="1:23" ht="32.25" customHeight="1" x14ac:dyDescent="0.25">
      <c r="A24" s="40"/>
      <c r="B24" s="40"/>
      <c r="C24" s="40"/>
      <c r="D24" s="40"/>
      <c r="E24" s="40"/>
      <c r="F24" s="40"/>
      <c r="G24" s="40"/>
      <c r="H24" s="40"/>
      <c r="I24" s="40"/>
    </row>
    <row r="25" spans="1:23" ht="24" customHeight="1" x14ac:dyDescent="0.25">
      <c r="A25" s="40" t="s">
        <v>67</v>
      </c>
      <c r="B25" s="40"/>
      <c r="C25" s="40"/>
      <c r="D25" s="40"/>
      <c r="E25" s="40"/>
      <c r="F25" s="40"/>
      <c r="G25" s="40"/>
      <c r="H25" s="40"/>
      <c r="I25" s="40"/>
    </row>
    <row r="26" spans="1:23" ht="23.25" customHeight="1" x14ac:dyDescent="0.25">
      <c r="A26" s="40" t="s">
        <v>68</v>
      </c>
      <c r="B26" s="40"/>
      <c r="C26" s="40"/>
      <c r="D26" s="40"/>
      <c r="E26" s="40"/>
      <c r="F26" s="40"/>
      <c r="G26" s="40"/>
      <c r="H26" s="40"/>
      <c r="I26" s="40"/>
    </row>
  </sheetData>
  <mergeCells count="38">
    <mergeCell ref="A23:V23"/>
    <mergeCell ref="A24:I24"/>
    <mergeCell ref="A25:I25"/>
    <mergeCell ref="A26:I26"/>
    <mergeCell ref="S14:S15"/>
    <mergeCell ref="T14:T15"/>
    <mergeCell ref="U14:U15"/>
    <mergeCell ref="V14:V15"/>
    <mergeCell ref="W14:W15"/>
    <mergeCell ref="J14:J15"/>
    <mergeCell ref="K14:K15"/>
    <mergeCell ref="L14:L15"/>
    <mergeCell ref="M14:N14"/>
    <mergeCell ref="O14:R14"/>
    <mergeCell ref="A12:I12"/>
    <mergeCell ref="A14:A15"/>
    <mergeCell ref="B14:D14"/>
    <mergeCell ref="E14:E15"/>
    <mergeCell ref="F14:F15"/>
    <mergeCell ref="G14:G15"/>
    <mergeCell ref="H14:H15"/>
    <mergeCell ref="I14:I15"/>
    <mergeCell ref="A8:E8"/>
    <mergeCell ref="F8:I8"/>
    <mergeCell ref="A9:E9"/>
    <mergeCell ref="F9:I9"/>
    <mergeCell ref="A11:I11"/>
    <mergeCell ref="A5:E5"/>
    <mergeCell ref="F5:I5"/>
    <mergeCell ref="A6:E6"/>
    <mergeCell ref="F6:I6"/>
    <mergeCell ref="A7:E7"/>
    <mergeCell ref="F7:I7"/>
    <mergeCell ref="A1:I1"/>
    <mergeCell ref="A2:I2"/>
    <mergeCell ref="A3:I3"/>
    <mergeCell ref="A4:E4"/>
    <mergeCell ref="F4:I4"/>
  </mergeCells>
  <hyperlinks>
    <hyperlink ref="F17" r:id="rId1" xr:uid="{00000000-0004-0000-0000-000000000000}"/>
    <hyperlink ref="F18" r:id="rId2" xr:uid="{00000000-0004-0000-0000-000001000000}"/>
    <hyperlink ref="F19" r:id="rId3" xr:uid="{00000000-0004-0000-0000-000002000000}"/>
    <hyperlink ref="F20" r:id="rId4" xr:uid="{00000000-0004-0000-0000-000003000000}"/>
    <hyperlink ref="F21" r:id="rId5" xr:uid="{00000000-0004-0000-0000-000004000000}"/>
    <hyperlink ref="F22" r:id="rId6" xr:uid="{00000000-0004-0000-0000-000005000000}"/>
  </hyperlinks>
  <pageMargins left="0" right="0" top="0.27013890000000002" bottom="0.79027780000000003" header="0.3" footer="0.3"/>
  <pageSetup paperSize="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X39"/>
  <sheetViews>
    <sheetView workbookViewId="0"/>
  </sheetViews>
  <sheetFormatPr defaultRowHeight="15" x14ac:dyDescent="0.25"/>
  <cols>
    <col min="1" max="1" width="7.140625" style="1" customWidth="1"/>
    <col min="2" max="2" width="43.28515625" style="1" customWidth="1"/>
    <col min="3" max="3" width="19.140625" style="1" customWidth="1"/>
    <col min="4" max="4" width="15.28515625" style="1" customWidth="1"/>
    <col min="5" max="5" width="28.85546875" style="1" customWidth="1"/>
    <col min="6" max="6" width="30.140625" style="1" customWidth="1"/>
    <col min="7" max="7" width="25.85546875" style="1" customWidth="1"/>
    <col min="8" max="8" width="6.28515625" style="1" customWidth="1"/>
    <col min="9" max="9" width="43.42578125" style="1" customWidth="1"/>
    <col min="10" max="10" width="19" style="1" customWidth="1"/>
    <col min="11" max="11" width="22.140625" style="1" customWidth="1"/>
    <col min="12" max="12" width="22.28515625" style="1" customWidth="1"/>
    <col min="13" max="13" width="22.140625" style="1" customWidth="1"/>
    <col min="14" max="14" width="15.28515625" style="1" customWidth="1"/>
    <col min="15" max="15" width="20.85546875" style="1" customWidth="1"/>
    <col min="16" max="16" width="20" style="1" customWidth="1"/>
    <col min="17" max="17" width="12.7109375" style="1" customWidth="1"/>
    <col min="18" max="18" width="8.42578125" style="1" customWidth="1"/>
    <col min="19" max="19" width="4.140625" style="1" customWidth="1"/>
    <col min="20" max="20" width="18.5703125" style="1" customWidth="1"/>
    <col min="21" max="21" width="18.42578125" style="1" customWidth="1"/>
    <col min="22" max="23" width="12.7109375" style="1" customWidth="1"/>
    <col min="24" max="24" width="15.42578125" style="1" customWidth="1"/>
  </cols>
  <sheetData>
    <row r="1" spans="1:24" ht="18.7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ht="19.5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</row>
    <row r="3" spans="1:24" ht="18.75" customHeight="1" x14ac:dyDescent="0.25">
      <c r="A3" s="44" t="s">
        <v>69</v>
      </c>
      <c r="B3" s="44"/>
      <c r="C3" s="46" t="s">
        <v>7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</row>
    <row r="4" spans="1:24" ht="37.5" customHeight="1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</row>
    <row r="5" spans="1:24" ht="48" customHeight="1" x14ac:dyDescent="0.25">
      <c r="A5" s="45" t="s">
        <v>14</v>
      </c>
      <c r="B5" s="45" t="s">
        <v>15</v>
      </c>
      <c r="C5" s="45"/>
      <c r="D5" s="45"/>
      <c r="E5" s="45" t="s">
        <v>70</v>
      </c>
      <c r="F5" s="45"/>
      <c r="G5" s="45" t="s">
        <v>71</v>
      </c>
      <c r="H5" s="45"/>
      <c r="I5" s="45" t="s">
        <v>16</v>
      </c>
      <c r="J5" s="45" t="s">
        <v>21</v>
      </c>
      <c r="K5" s="45" t="s">
        <v>72</v>
      </c>
      <c r="L5" s="45"/>
      <c r="M5" s="45"/>
      <c r="N5" s="45" t="s">
        <v>22</v>
      </c>
      <c r="O5" s="45" t="s">
        <v>73</v>
      </c>
      <c r="P5" s="45" t="s">
        <v>74</v>
      </c>
      <c r="Q5" s="45" t="s">
        <v>75</v>
      </c>
      <c r="R5" s="45" t="s">
        <v>76</v>
      </c>
      <c r="S5" s="45"/>
      <c r="T5" s="45" t="s">
        <v>77</v>
      </c>
      <c r="U5" s="45" t="s">
        <v>18</v>
      </c>
      <c r="V5" s="45" t="s">
        <v>78</v>
      </c>
      <c r="W5" s="45" t="s">
        <v>79</v>
      </c>
      <c r="X5" s="45" t="s">
        <v>80</v>
      </c>
    </row>
    <row r="6" spans="1:24" ht="35.25" customHeight="1" x14ac:dyDescent="0.25">
      <c r="A6" s="45"/>
      <c r="B6" s="9" t="s">
        <v>31</v>
      </c>
      <c r="C6" s="9" t="s">
        <v>32</v>
      </c>
      <c r="D6" s="9" t="s">
        <v>33</v>
      </c>
      <c r="E6" s="9" t="s">
        <v>81</v>
      </c>
      <c r="F6" s="9" t="s">
        <v>82</v>
      </c>
      <c r="G6" s="45"/>
      <c r="H6" s="45"/>
      <c r="I6" s="45"/>
      <c r="J6" s="45"/>
      <c r="K6" s="9" t="s">
        <v>83</v>
      </c>
      <c r="L6" s="9" t="s">
        <v>84</v>
      </c>
      <c r="M6" s="9" t="s">
        <v>85</v>
      </c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</row>
    <row r="7" spans="1:24" ht="16.5" customHeight="1" x14ac:dyDescent="0.25">
      <c r="A7" s="10">
        <v>1</v>
      </c>
      <c r="B7" s="10">
        <v>2</v>
      </c>
      <c r="C7" s="10">
        <v>3</v>
      </c>
      <c r="D7" s="10">
        <v>4</v>
      </c>
      <c r="E7" s="10">
        <v>5</v>
      </c>
      <c r="F7" s="10">
        <v>6</v>
      </c>
      <c r="G7" s="47">
        <v>7</v>
      </c>
      <c r="H7" s="47"/>
      <c r="I7" s="10">
        <v>8</v>
      </c>
      <c r="J7" s="10">
        <v>9</v>
      </c>
      <c r="K7" s="10">
        <v>10</v>
      </c>
      <c r="L7" s="10">
        <v>11</v>
      </c>
      <c r="M7" s="10">
        <v>12</v>
      </c>
      <c r="N7" s="10">
        <v>13</v>
      </c>
      <c r="O7" s="10">
        <v>14</v>
      </c>
      <c r="P7" s="10">
        <v>15</v>
      </c>
      <c r="Q7" s="10">
        <v>16</v>
      </c>
      <c r="R7" s="47">
        <v>17</v>
      </c>
      <c r="S7" s="47"/>
      <c r="T7" s="10">
        <v>18</v>
      </c>
      <c r="U7" s="10">
        <v>19</v>
      </c>
      <c r="V7" s="10">
        <v>20</v>
      </c>
      <c r="W7" s="10">
        <v>21</v>
      </c>
      <c r="X7" s="10">
        <v>22</v>
      </c>
    </row>
    <row r="8" spans="1:24" ht="20.25" customHeight="1" x14ac:dyDescent="0.25">
      <c r="A8" s="11">
        <v>1</v>
      </c>
      <c r="B8" s="12"/>
      <c r="C8" s="12"/>
      <c r="D8" s="12"/>
      <c r="E8" s="12"/>
      <c r="F8" s="12"/>
      <c r="G8" s="12"/>
      <c r="H8" s="48"/>
      <c r="I8" s="48"/>
      <c r="J8" s="12"/>
      <c r="K8" s="12"/>
      <c r="L8" s="12"/>
      <c r="M8" s="12"/>
      <c r="N8" s="12"/>
      <c r="O8" s="13"/>
      <c r="P8" s="13"/>
      <c r="Q8" s="12"/>
      <c r="R8" s="49"/>
      <c r="S8" s="49"/>
      <c r="T8" s="14"/>
      <c r="U8" s="12"/>
      <c r="V8" s="12"/>
      <c r="W8" s="14">
        <v>0</v>
      </c>
      <c r="X8" s="14">
        <v>0</v>
      </c>
    </row>
    <row r="9" spans="1:24" ht="38.25" customHeight="1" x14ac:dyDescent="0.25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</row>
    <row r="10" spans="1:24" ht="47.25" customHeight="1" x14ac:dyDescent="0.25">
      <c r="A10" s="45" t="s">
        <v>14</v>
      </c>
      <c r="B10" s="45" t="s">
        <v>15</v>
      </c>
      <c r="C10" s="45"/>
      <c r="D10" s="45"/>
      <c r="E10" s="45" t="s">
        <v>70</v>
      </c>
      <c r="F10" s="45"/>
      <c r="G10" s="45" t="s">
        <v>71</v>
      </c>
      <c r="H10" s="45"/>
      <c r="I10" s="45" t="s">
        <v>16</v>
      </c>
      <c r="J10" s="45" t="s">
        <v>21</v>
      </c>
      <c r="K10" s="45" t="s">
        <v>72</v>
      </c>
      <c r="L10" s="45"/>
      <c r="M10" s="45"/>
      <c r="N10" s="45" t="s">
        <v>22</v>
      </c>
      <c r="O10" s="45" t="s">
        <v>73</v>
      </c>
      <c r="P10" s="45" t="s">
        <v>74</v>
      </c>
      <c r="Q10" s="45" t="s">
        <v>75</v>
      </c>
      <c r="R10" s="45" t="s">
        <v>76</v>
      </c>
      <c r="S10" s="45"/>
      <c r="T10" s="45" t="s">
        <v>77</v>
      </c>
      <c r="U10" s="45" t="s">
        <v>18</v>
      </c>
      <c r="V10" s="45" t="s">
        <v>78</v>
      </c>
      <c r="W10" s="45" t="s">
        <v>79</v>
      </c>
      <c r="X10" s="45" t="s">
        <v>80</v>
      </c>
    </row>
    <row r="11" spans="1:24" ht="36" customHeight="1" x14ac:dyDescent="0.25">
      <c r="A11" s="45"/>
      <c r="B11" s="9" t="s">
        <v>31</v>
      </c>
      <c r="C11" s="9" t="s">
        <v>32</v>
      </c>
      <c r="D11" s="9" t="s">
        <v>33</v>
      </c>
      <c r="E11" s="9" t="s">
        <v>81</v>
      </c>
      <c r="F11" s="9" t="s">
        <v>82</v>
      </c>
      <c r="G11" s="45"/>
      <c r="H11" s="45"/>
      <c r="I11" s="45"/>
      <c r="J11" s="45"/>
      <c r="K11" s="9" t="s">
        <v>83</v>
      </c>
      <c r="L11" s="9" t="s">
        <v>84</v>
      </c>
      <c r="M11" s="9" t="s">
        <v>85</v>
      </c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</row>
    <row r="12" spans="1:24" ht="15.75" customHeight="1" x14ac:dyDescent="0.25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47">
        <v>7</v>
      </c>
      <c r="H12" s="47"/>
      <c r="I12" s="10">
        <v>8</v>
      </c>
      <c r="J12" s="10">
        <v>9</v>
      </c>
      <c r="K12" s="10">
        <v>10</v>
      </c>
      <c r="L12" s="10">
        <v>11</v>
      </c>
      <c r="M12" s="10">
        <v>12</v>
      </c>
      <c r="N12" s="10">
        <v>13</v>
      </c>
      <c r="O12" s="10">
        <v>14</v>
      </c>
      <c r="P12" s="10">
        <v>15</v>
      </c>
      <c r="Q12" s="10">
        <v>16</v>
      </c>
      <c r="R12" s="47">
        <v>17</v>
      </c>
      <c r="S12" s="47"/>
      <c r="T12" s="10">
        <v>18</v>
      </c>
      <c r="U12" s="10">
        <v>19</v>
      </c>
      <c r="V12" s="10">
        <v>20</v>
      </c>
      <c r="W12" s="10">
        <v>21</v>
      </c>
      <c r="X12" s="10">
        <v>22</v>
      </c>
    </row>
    <row r="13" spans="1:24" ht="20.25" customHeight="1" x14ac:dyDescent="0.25">
      <c r="A13" s="11">
        <v>1</v>
      </c>
      <c r="B13" s="12"/>
      <c r="C13" s="12"/>
      <c r="D13" s="12"/>
      <c r="E13" s="12"/>
      <c r="F13" s="12"/>
      <c r="G13" s="12"/>
      <c r="H13" s="48"/>
      <c r="I13" s="48"/>
      <c r="J13" s="12"/>
      <c r="K13" s="12"/>
      <c r="L13" s="12"/>
      <c r="M13" s="12"/>
      <c r="N13" s="12"/>
      <c r="O13" s="13"/>
      <c r="P13" s="13"/>
      <c r="Q13" s="12"/>
      <c r="R13" s="49"/>
      <c r="S13" s="49"/>
      <c r="T13" s="14"/>
      <c r="U13" s="12"/>
      <c r="V13" s="12"/>
      <c r="W13" s="14">
        <v>0</v>
      </c>
      <c r="X13" s="14">
        <v>0</v>
      </c>
    </row>
    <row r="14" spans="1:24" ht="38.25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</row>
    <row r="15" spans="1:24" ht="48" customHeight="1" x14ac:dyDescent="0.25">
      <c r="A15" s="45" t="s">
        <v>14</v>
      </c>
      <c r="B15" s="45" t="s">
        <v>15</v>
      </c>
      <c r="C15" s="45"/>
      <c r="D15" s="45"/>
      <c r="E15" s="45" t="s">
        <v>70</v>
      </c>
      <c r="F15" s="45"/>
      <c r="G15" s="45" t="s">
        <v>71</v>
      </c>
      <c r="H15" s="45"/>
      <c r="I15" s="45" t="s">
        <v>16</v>
      </c>
      <c r="J15" s="45" t="s">
        <v>21</v>
      </c>
      <c r="K15" s="45" t="s">
        <v>72</v>
      </c>
      <c r="L15" s="45"/>
      <c r="M15" s="45"/>
      <c r="N15" s="45" t="s">
        <v>22</v>
      </c>
      <c r="O15" s="45" t="s">
        <v>73</v>
      </c>
      <c r="P15" s="45" t="s">
        <v>74</v>
      </c>
      <c r="Q15" s="45" t="s">
        <v>75</v>
      </c>
      <c r="R15" s="45" t="s">
        <v>76</v>
      </c>
      <c r="S15" s="45"/>
      <c r="T15" s="45" t="s">
        <v>77</v>
      </c>
      <c r="U15" s="45" t="s">
        <v>18</v>
      </c>
      <c r="V15" s="45" t="s">
        <v>78</v>
      </c>
      <c r="W15" s="45" t="s">
        <v>79</v>
      </c>
      <c r="X15" s="45" t="s">
        <v>80</v>
      </c>
    </row>
    <row r="16" spans="1:24" ht="35.25" customHeight="1" x14ac:dyDescent="0.25">
      <c r="A16" s="45"/>
      <c r="B16" s="9" t="s">
        <v>31</v>
      </c>
      <c r="C16" s="9" t="s">
        <v>32</v>
      </c>
      <c r="D16" s="9" t="s">
        <v>33</v>
      </c>
      <c r="E16" s="9" t="s">
        <v>81</v>
      </c>
      <c r="F16" s="9" t="s">
        <v>82</v>
      </c>
      <c r="G16" s="45"/>
      <c r="H16" s="45"/>
      <c r="I16" s="45"/>
      <c r="J16" s="45"/>
      <c r="K16" s="9" t="s">
        <v>83</v>
      </c>
      <c r="L16" s="9" t="s">
        <v>84</v>
      </c>
      <c r="M16" s="9" t="s">
        <v>85</v>
      </c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</row>
    <row r="17" spans="1:24" ht="15.75" customHeight="1" x14ac:dyDescent="0.25">
      <c r="A17" s="10">
        <v>1</v>
      </c>
      <c r="B17" s="10">
        <v>2</v>
      </c>
      <c r="C17" s="10">
        <v>3</v>
      </c>
      <c r="D17" s="10">
        <v>4</v>
      </c>
      <c r="E17" s="10">
        <v>5</v>
      </c>
      <c r="F17" s="10">
        <v>6</v>
      </c>
      <c r="G17" s="47">
        <v>7</v>
      </c>
      <c r="H17" s="47"/>
      <c r="I17" s="10">
        <v>8</v>
      </c>
      <c r="J17" s="10">
        <v>9</v>
      </c>
      <c r="K17" s="10">
        <v>10</v>
      </c>
      <c r="L17" s="10">
        <v>11</v>
      </c>
      <c r="M17" s="10">
        <v>12</v>
      </c>
      <c r="N17" s="10">
        <v>13</v>
      </c>
      <c r="O17" s="10">
        <v>14</v>
      </c>
      <c r="P17" s="10">
        <v>15</v>
      </c>
      <c r="Q17" s="10">
        <v>16</v>
      </c>
      <c r="R17" s="47">
        <v>17</v>
      </c>
      <c r="S17" s="47"/>
      <c r="T17" s="10">
        <v>18</v>
      </c>
      <c r="U17" s="10">
        <v>19</v>
      </c>
      <c r="V17" s="10">
        <v>20</v>
      </c>
      <c r="W17" s="10">
        <v>21</v>
      </c>
      <c r="X17" s="10">
        <v>22</v>
      </c>
    </row>
    <row r="18" spans="1:24" ht="21" customHeight="1" x14ac:dyDescent="0.25">
      <c r="A18" s="11">
        <v>1</v>
      </c>
      <c r="B18" s="12"/>
      <c r="C18" s="12"/>
      <c r="D18" s="12"/>
      <c r="E18" s="12"/>
      <c r="F18" s="12"/>
      <c r="G18" s="12"/>
      <c r="H18" s="48"/>
      <c r="I18" s="48"/>
      <c r="J18" s="12"/>
      <c r="K18" s="12"/>
      <c r="L18" s="12"/>
      <c r="M18" s="12"/>
      <c r="N18" s="12"/>
      <c r="O18" s="13"/>
      <c r="P18" s="13"/>
      <c r="Q18" s="12"/>
      <c r="R18" s="49"/>
      <c r="S18" s="49"/>
      <c r="T18" s="14"/>
      <c r="U18" s="12"/>
      <c r="V18" s="12"/>
      <c r="W18" s="14">
        <v>0</v>
      </c>
      <c r="X18" s="14">
        <v>0</v>
      </c>
    </row>
    <row r="19" spans="1:24" ht="37.5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</row>
    <row r="20" spans="1:24" ht="48" customHeight="1" x14ac:dyDescent="0.25">
      <c r="A20" s="45" t="s">
        <v>14</v>
      </c>
      <c r="B20" s="45" t="s">
        <v>15</v>
      </c>
      <c r="C20" s="45"/>
      <c r="D20" s="45"/>
      <c r="E20" s="45" t="s">
        <v>70</v>
      </c>
      <c r="F20" s="45"/>
      <c r="G20" s="45" t="s">
        <v>71</v>
      </c>
      <c r="H20" s="45"/>
      <c r="I20" s="45" t="s">
        <v>16</v>
      </c>
      <c r="J20" s="45" t="s">
        <v>21</v>
      </c>
      <c r="K20" s="45" t="s">
        <v>72</v>
      </c>
      <c r="L20" s="45"/>
      <c r="M20" s="45"/>
      <c r="N20" s="45" t="s">
        <v>22</v>
      </c>
      <c r="O20" s="45" t="s">
        <v>73</v>
      </c>
      <c r="P20" s="45" t="s">
        <v>74</v>
      </c>
      <c r="Q20" s="45" t="s">
        <v>75</v>
      </c>
      <c r="R20" s="45" t="s">
        <v>76</v>
      </c>
      <c r="S20" s="45"/>
      <c r="T20" s="45" t="s">
        <v>77</v>
      </c>
      <c r="U20" s="45" t="s">
        <v>18</v>
      </c>
      <c r="V20" s="45" t="s">
        <v>78</v>
      </c>
      <c r="W20" s="45" t="s">
        <v>79</v>
      </c>
      <c r="X20" s="45" t="s">
        <v>80</v>
      </c>
    </row>
    <row r="21" spans="1:24" ht="35.25" customHeight="1" x14ac:dyDescent="0.25">
      <c r="A21" s="45"/>
      <c r="B21" s="9" t="s">
        <v>31</v>
      </c>
      <c r="C21" s="9" t="s">
        <v>32</v>
      </c>
      <c r="D21" s="9" t="s">
        <v>33</v>
      </c>
      <c r="E21" s="9" t="s">
        <v>81</v>
      </c>
      <c r="F21" s="9" t="s">
        <v>82</v>
      </c>
      <c r="G21" s="45"/>
      <c r="H21" s="45"/>
      <c r="I21" s="45"/>
      <c r="J21" s="45"/>
      <c r="K21" s="9" t="s">
        <v>83</v>
      </c>
      <c r="L21" s="9" t="s">
        <v>84</v>
      </c>
      <c r="M21" s="9" t="s">
        <v>85</v>
      </c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</row>
    <row r="22" spans="1:24" ht="16.5" customHeight="1" x14ac:dyDescent="0.25">
      <c r="A22" s="10">
        <v>1</v>
      </c>
      <c r="B22" s="10">
        <v>2</v>
      </c>
      <c r="C22" s="10">
        <v>3</v>
      </c>
      <c r="D22" s="10">
        <v>4</v>
      </c>
      <c r="E22" s="10">
        <v>5</v>
      </c>
      <c r="F22" s="10">
        <v>6</v>
      </c>
      <c r="G22" s="47">
        <v>7</v>
      </c>
      <c r="H22" s="47"/>
      <c r="I22" s="10">
        <v>8</v>
      </c>
      <c r="J22" s="10">
        <v>9</v>
      </c>
      <c r="K22" s="10">
        <v>10</v>
      </c>
      <c r="L22" s="10">
        <v>11</v>
      </c>
      <c r="M22" s="10">
        <v>12</v>
      </c>
      <c r="N22" s="10">
        <v>13</v>
      </c>
      <c r="O22" s="10">
        <v>14</v>
      </c>
      <c r="P22" s="10">
        <v>15</v>
      </c>
      <c r="Q22" s="10">
        <v>16</v>
      </c>
      <c r="R22" s="47">
        <v>17</v>
      </c>
      <c r="S22" s="47"/>
      <c r="T22" s="10">
        <v>18</v>
      </c>
      <c r="U22" s="10">
        <v>19</v>
      </c>
      <c r="V22" s="10">
        <v>20</v>
      </c>
      <c r="W22" s="10">
        <v>21</v>
      </c>
      <c r="X22" s="10">
        <v>22</v>
      </c>
    </row>
    <row r="23" spans="1:24" ht="20.25" customHeight="1" x14ac:dyDescent="0.25">
      <c r="A23" s="11">
        <v>1</v>
      </c>
      <c r="B23" s="12"/>
      <c r="C23" s="12"/>
      <c r="D23" s="12"/>
      <c r="E23" s="12"/>
      <c r="F23" s="12"/>
      <c r="G23" s="12"/>
      <c r="H23" s="48"/>
      <c r="I23" s="48"/>
      <c r="J23" s="12"/>
      <c r="K23" s="12"/>
      <c r="L23" s="12"/>
      <c r="M23" s="12"/>
      <c r="N23" s="12"/>
      <c r="O23" s="13"/>
      <c r="P23" s="13"/>
      <c r="Q23" s="12"/>
      <c r="R23" s="49"/>
      <c r="S23" s="49"/>
      <c r="T23" s="14"/>
      <c r="U23" s="12"/>
      <c r="V23" s="12"/>
      <c r="W23" s="14">
        <v>0</v>
      </c>
      <c r="X23" s="14">
        <v>0</v>
      </c>
    </row>
    <row r="24" spans="1:24" ht="37.5" customHeight="1" x14ac:dyDescent="0.25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</row>
    <row r="25" spans="1:24" ht="48" customHeight="1" x14ac:dyDescent="0.25">
      <c r="A25" s="45" t="s">
        <v>14</v>
      </c>
      <c r="B25" s="45" t="s">
        <v>15</v>
      </c>
      <c r="C25" s="45"/>
      <c r="D25" s="45"/>
      <c r="E25" s="45" t="s">
        <v>70</v>
      </c>
      <c r="F25" s="45"/>
      <c r="G25" s="45" t="s">
        <v>71</v>
      </c>
      <c r="H25" s="45"/>
      <c r="I25" s="45" t="s">
        <v>16</v>
      </c>
      <c r="J25" s="45" t="s">
        <v>21</v>
      </c>
      <c r="K25" s="45" t="s">
        <v>72</v>
      </c>
      <c r="L25" s="45"/>
      <c r="M25" s="45"/>
      <c r="N25" s="45" t="s">
        <v>22</v>
      </c>
      <c r="O25" s="45" t="s">
        <v>73</v>
      </c>
      <c r="P25" s="45" t="s">
        <v>74</v>
      </c>
      <c r="Q25" s="45" t="s">
        <v>75</v>
      </c>
      <c r="R25" s="45" t="s">
        <v>76</v>
      </c>
      <c r="S25" s="45"/>
      <c r="T25" s="45" t="s">
        <v>77</v>
      </c>
      <c r="U25" s="45" t="s">
        <v>18</v>
      </c>
      <c r="V25" s="45" t="s">
        <v>78</v>
      </c>
      <c r="W25" s="45" t="s">
        <v>79</v>
      </c>
      <c r="X25" s="45" t="s">
        <v>80</v>
      </c>
    </row>
    <row r="26" spans="1:24" ht="35.25" customHeight="1" x14ac:dyDescent="0.25">
      <c r="A26" s="45"/>
      <c r="B26" s="9" t="s">
        <v>31</v>
      </c>
      <c r="C26" s="9" t="s">
        <v>32</v>
      </c>
      <c r="D26" s="9" t="s">
        <v>33</v>
      </c>
      <c r="E26" s="9" t="s">
        <v>81</v>
      </c>
      <c r="F26" s="9" t="s">
        <v>82</v>
      </c>
      <c r="G26" s="45"/>
      <c r="H26" s="45"/>
      <c r="I26" s="45"/>
      <c r="J26" s="45"/>
      <c r="K26" s="9" t="s">
        <v>83</v>
      </c>
      <c r="L26" s="9" t="s">
        <v>84</v>
      </c>
      <c r="M26" s="9" t="s">
        <v>85</v>
      </c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</row>
    <row r="27" spans="1:24" ht="16.5" customHeight="1" x14ac:dyDescent="0.25">
      <c r="A27" s="10">
        <v>1</v>
      </c>
      <c r="B27" s="10">
        <v>2</v>
      </c>
      <c r="C27" s="10">
        <v>3</v>
      </c>
      <c r="D27" s="10">
        <v>4</v>
      </c>
      <c r="E27" s="10">
        <v>5</v>
      </c>
      <c r="F27" s="10">
        <v>6</v>
      </c>
      <c r="G27" s="47">
        <v>7</v>
      </c>
      <c r="H27" s="47"/>
      <c r="I27" s="10">
        <v>8</v>
      </c>
      <c r="J27" s="10">
        <v>9</v>
      </c>
      <c r="K27" s="10">
        <v>10</v>
      </c>
      <c r="L27" s="10">
        <v>11</v>
      </c>
      <c r="M27" s="10">
        <v>12</v>
      </c>
      <c r="N27" s="10">
        <v>13</v>
      </c>
      <c r="O27" s="10">
        <v>14</v>
      </c>
      <c r="P27" s="10">
        <v>15</v>
      </c>
      <c r="Q27" s="10">
        <v>16</v>
      </c>
      <c r="R27" s="47">
        <v>17</v>
      </c>
      <c r="S27" s="47"/>
      <c r="T27" s="10">
        <v>18</v>
      </c>
      <c r="U27" s="10">
        <v>19</v>
      </c>
      <c r="V27" s="10">
        <v>20</v>
      </c>
      <c r="W27" s="10">
        <v>21</v>
      </c>
      <c r="X27" s="10">
        <v>22</v>
      </c>
    </row>
    <row r="28" spans="1:24" ht="20.25" customHeight="1" x14ac:dyDescent="0.25">
      <c r="A28" s="11">
        <v>1</v>
      </c>
      <c r="B28" s="12"/>
      <c r="C28" s="12"/>
      <c r="D28" s="12"/>
      <c r="E28" s="12"/>
      <c r="F28" s="12"/>
      <c r="G28" s="12"/>
      <c r="H28" s="48"/>
      <c r="I28" s="48"/>
      <c r="J28" s="12"/>
      <c r="K28" s="12"/>
      <c r="L28" s="12"/>
      <c r="M28" s="12"/>
      <c r="N28" s="12"/>
      <c r="O28" s="13"/>
      <c r="P28" s="13"/>
      <c r="Q28" s="12"/>
      <c r="R28" s="49"/>
      <c r="S28" s="49"/>
      <c r="T28" s="14"/>
      <c r="U28" s="12"/>
      <c r="V28" s="12"/>
      <c r="W28" s="14">
        <v>0</v>
      </c>
      <c r="X28" s="14">
        <v>0</v>
      </c>
    </row>
    <row r="29" spans="1:24" ht="38.2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</row>
    <row r="30" spans="1:24" ht="47.25" customHeight="1" x14ac:dyDescent="0.25">
      <c r="A30" s="45" t="s">
        <v>14</v>
      </c>
      <c r="B30" s="45" t="s">
        <v>15</v>
      </c>
      <c r="C30" s="45"/>
      <c r="D30" s="45"/>
      <c r="E30" s="45" t="s">
        <v>70</v>
      </c>
      <c r="F30" s="45"/>
      <c r="G30" s="45" t="s">
        <v>71</v>
      </c>
      <c r="H30" s="45"/>
      <c r="I30" s="45" t="s">
        <v>16</v>
      </c>
      <c r="J30" s="45" t="s">
        <v>21</v>
      </c>
      <c r="K30" s="45" t="s">
        <v>72</v>
      </c>
      <c r="L30" s="45"/>
      <c r="M30" s="45"/>
      <c r="N30" s="45" t="s">
        <v>22</v>
      </c>
      <c r="O30" s="45" t="s">
        <v>73</v>
      </c>
      <c r="P30" s="45" t="s">
        <v>74</v>
      </c>
      <c r="Q30" s="45" t="s">
        <v>75</v>
      </c>
      <c r="R30" s="45" t="s">
        <v>76</v>
      </c>
      <c r="S30" s="45"/>
      <c r="T30" s="45" t="s">
        <v>77</v>
      </c>
      <c r="U30" s="45" t="s">
        <v>18</v>
      </c>
      <c r="V30" s="45" t="s">
        <v>78</v>
      </c>
      <c r="W30" s="45" t="s">
        <v>79</v>
      </c>
      <c r="X30" s="45" t="s">
        <v>80</v>
      </c>
    </row>
    <row r="31" spans="1:24" ht="36" customHeight="1" x14ac:dyDescent="0.25">
      <c r="A31" s="45"/>
      <c r="B31" s="9" t="s">
        <v>31</v>
      </c>
      <c r="C31" s="9" t="s">
        <v>32</v>
      </c>
      <c r="D31" s="9" t="s">
        <v>33</v>
      </c>
      <c r="E31" s="9" t="s">
        <v>81</v>
      </c>
      <c r="F31" s="9" t="s">
        <v>82</v>
      </c>
      <c r="G31" s="45"/>
      <c r="H31" s="45"/>
      <c r="I31" s="45"/>
      <c r="J31" s="45"/>
      <c r="K31" s="9" t="s">
        <v>83</v>
      </c>
      <c r="L31" s="9" t="s">
        <v>84</v>
      </c>
      <c r="M31" s="9" t="s">
        <v>85</v>
      </c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</row>
    <row r="32" spans="1:24" ht="15.75" customHeight="1" x14ac:dyDescent="0.25">
      <c r="A32" s="10">
        <v>1</v>
      </c>
      <c r="B32" s="10">
        <v>2</v>
      </c>
      <c r="C32" s="10">
        <v>3</v>
      </c>
      <c r="D32" s="10">
        <v>4</v>
      </c>
      <c r="E32" s="10">
        <v>5</v>
      </c>
      <c r="F32" s="10">
        <v>6</v>
      </c>
      <c r="G32" s="47">
        <v>7</v>
      </c>
      <c r="H32" s="47"/>
      <c r="I32" s="10">
        <v>8</v>
      </c>
      <c r="J32" s="10">
        <v>9</v>
      </c>
      <c r="K32" s="10">
        <v>10</v>
      </c>
      <c r="L32" s="10">
        <v>11</v>
      </c>
      <c r="M32" s="10">
        <v>12</v>
      </c>
      <c r="N32" s="10">
        <v>13</v>
      </c>
      <c r="O32" s="10">
        <v>14</v>
      </c>
      <c r="P32" s="10">
        <v>15</v>
      </c>
      <c r="Q32" s="10">
        <v>16</v>
      </c>
      <c r="R32" s="47">
        <v>17</v>
      </c>
      <c r="S32" s="47"/>
      <c r="T32" s="10">
        <v>18</v>
      </c>
      <c r="U32" s="10">
        <v>19</v>
      </c>
      <c r="V32" s="10">
        <v>20</v>
      </c>
      <c r="W32" s="10">
        <v>21</v>
      </c>
      <c r="X32" s="10">
        <v>22</v>
      </c>
    </row>
    <row r="33" spans="1:24" ht="21" customHeight="1" x14ac:dyDescent="0.25">
      <c r="A33" s="11">
        <v>1</v>
      </c>
      <c r="B33" s="12"/>
      <c r="C33" s="12"/>
      <c r="D33" s="12"/>
      <c r="E33" s="12"/>
      <c r="F33" s="12"/>
      <c r="G33" s="12"/>
      <c r="H33" s="48"/>
      <c r="I33" s="48"/>
      <c r="J33" s="12"/>
      <c r="K33" s="12"/>
      <c r="L33" s="12"/>
      <c r="M33" s="12"/>
      <c r="N33" s="12"/>
      <c r="O33" s="13"/>
      <c r="P33" s="13"/>
      <c r="Q33" s="12"/>
      <c r="R33" s="49"/>
      <c r="S33" s="49"/>
      <c r="T33" s="14"/>
      <c r="U33" s="12"/>
      <c r="V33" s="12"/>
      <c r="W33" s="14">
        <v>0</v>
      </c>
      <c r="X33" s="14">
        <v>0</v>
      </c>
    </row>
    <row r="34" spans="1:24" ht="37.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</row>
    <row r="35" spans="1:24" ht="18" customHeight="1" x14ac:dyDescent="0.25">
      <c r="A35" s="50" t="s">
        <v>86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</row>
    <row r="36" spans="1:24" ht="40.5" customHeight="1" x14ac:dyDescent="0.25">
      <c r="A36" s="51" t="s">
        <v>14</v>
      </c>
      <c r="B36" s="51" t="s">
        <v>15</v>
      </c>
      <c r="C36" s="51"/>
      <c r="D36" s="51"/>
      <c r="E36" s="51" t="s">
        <v>70</v>
      </c>
      <c r="F36" s="51"/>
      <c r="G36" s="51" t="s">
        <v>71</v>
      </c>
      <c r="H36" s="51"/>
      <c r="I36" s="51" t="s">
        <v>16</v>
      </c>
      <c r="J36" s="51" t="s">
        <v>21</v>
      </c>
      <c r="K36" s="51" t="s">
        <v>72</v>
      </c>
      <c r="L36" s="51"/>
      <c r="M36" s="51"/>
      <c r="N36" s="51" t="s">
        <v>22</v>
      </c>
      <c r="O36" s="51" t="s">
        <v>73</v>
      </c>
      <c r="P36" s="51" t="s">
        <v>74</v>
      </c>
      <c r="Q36" s="51" t="s">
        <v>75</v>
      </c>
      <c r="R36" s="51" t="s">
        <v>76</v>
      </c>
      <c r="S36" s="51"/>
      <c r="T36" s="51" t="s">
        <v>77</v>
      </c>
      <c r="U36" s="51" t="s">
        <v>18</v>
      </c>
      <c r="V36" s="51" t="s">
        <v>78</v>
      </c>
      <c r="W36" s="51" t="s">
        <v>79</v>
      </c>
    </row>
    <row r="37" spans="1:24" ht="35.25" customHeight="1" x14ac:dyDescent="0.25">
      <c r="A37" s="51"/>
      <c r="B37" s="15" t="s">
        <v>31</v>
      </c>
      <c r="C37" s="15" t="s">
        <v>32</v>
      </c>
      <c r="D37" s="15" t="s">
        <v>33</v>
      </c>
      <c r="E37" s="15" t="s">
        <v>81</v>
      </c>
      <c r="F37" s="15" t="s">
        <v>82</v>
      </c>
      <c r="G37" s="51"/>
      <c r="H37" s="51"/>
      <c r="I37" s="51"/>
      <c r="J37" s="51"/>
      <c r="K37" s="15" t="s">
        <v>83</v>
      </c>
      <c r="L37" s="15" t="s">
        <v>84</v>
      </c>
      <c r="M37" s="15" t="s">
        <v>85</v>
      </c>
      <c r="N37" s="51"/>
      <c r="O37" s="51"/>
      <c r="P37" s="51"/>
      <c r="Q37" s="51"/>
      <c r="R37" s="51"/>
      <c r="S37" s="51"/>
      <c r="T37" s="51"/>
      <c r="U37" s="51"/>
      <c r="V37" s="51"/>
      <c r="W37" s="51"/>
    </row>
    <row r="38" spans="1:24" ht="16.5" customHeight="1" x14ac:dyDescent="0.25">
      <c r="A38" s="16">
        <v>1</v>
      </c>
      <c r="B38" s="16">
        <v>2</v>
      </c>
      <c r="C38" s="16">
        <v>3</v>
      </c>
      <c r="D38" s="16">
        <v>4</v>
      </c>
      <c r="E38" s="16">
        <v>5</v>
      </c>
      <c r="F38" s="16">
        <v>6</v>
      </c>
      <c r="G38" s="52">
        <v>7</v>
      </c>
      <c r="H38" s="52"/>
      <c r="I38" s="16">
        <v>8</v>
      </c>
      <c r="J38" s="16">
        <v>9</v>
      </c>
      <c r="K38" s="16">
        <v>10</v>
      </c>
      <c r="L38" s="16">
        <v>11</v>
      </c>
      <c r="M38" s="16">
        <v>12</v>
      </c>
      <c r="N38" s="16">
        <v>13</v>
      </c>
      <c r="O38" s="16">
        <v>14</v>
      </c>
      <c r="P38" s="16">
        <v>15</v>
      </c>
      <c r="Q38" s="16">
        <v>16</v>
      </c>
      <c r="R38" s="52">
        <v>17</v>
      </c>
      <c r="S38" s="52"/>
      <c r="T38" s="16">
        <v>18</v>
      </c>
      <c r="U38" s="16">
        <v>19</v>
      </c>
      <c r="V38" s="16">
        <v>20</v>
      </c>
      <c r="W38" s="16">
        <v>21</v>
      </c>
    </row>
    <row r="39" spans="1:24" ht="18" customHeight="1" x14ac:dyDescent="0.25">
      <c r="A39" s="17"/>
      <c r="B39" s="18"/>
      <c r="C39" s="18"/>
      <c r="D39" s="18"/>
      <c r="E39" s="18"/>
      <c r="F39" s="18"/>
      <c r="G39" s="53"/>
      <c r="H39" s="53"/>
      <c r="I39" s="18"/>
      <c r="J39" s="18"/>
      <c r="K39" s="18"/>
      <c r="L39" s="18"/>
      <c r="M39" s="18"/>
      <c r="N39" s="18"/>
      <c r="O39" s="19"/>
      <c r="P39" s="18"/>
      <c r="Q39" s="18"/>
      <c r="R39" s="53"/>
      <c r="S39" s="53"/>
      <c r="T39" s="18"/>
      <c r="U39" s="18"/>
      <c r="V39" s="18"/>
      <c r="W39" s="18"/>
    </row>
  </sheetData>
  <mergeCells count="158">
    <mergeCell ref="R38:S38"/>
    <mergeCell ref="G38:H38"/>
    <mergeCell ref="G39:H39"/>
    <mergeCell ref="R39:S39"/>
    <mergeCell ref="R33:S33"/>
    <mergeCell ref="R32:S32"/>
    <mergeCell ref="G32:H32"/>
    <mergeCell ref="H33:I33"/>
    <mergeCell ref="A34:R34"/>
    <mergeCell ref="A35:W35"/>
    <mergeCell ref="Q36:Q37"/>
    <mergeCell ref="R36:S37"/>
    <mergeCell ref="T36:T37"/>
    <mergeCell ref="P36:P37"/>
    <mergeCell ref="U36:U37"/>
    <mergeCell ref="O36:O37"/>
    <mergeCell ref="A36:A37"/>
    <mergeCell ref="K36:M36"/>
    <mergeCell ref="J36:J37"/>
    <mergeCell ref="V36:V37"/>
    <mergeCell ref="I36:I37"/>
    <mergeCell ref="G36:H37"/>
    <mergeCell ref="E36:F36"/>
    <mergeCell ref="B36:D36"/>
    <mergeCell ref="N36:N37"/>
    <mergeCell ref="W36:W37"/>
    <mergeCell ref="G22:H22"/>
    <mergeCell ref="G25:H26"/>
    <mergeCell ref="H23:I23"/>
    <mergeCell ref="H28:I28"/>
    <mergeCell ref="I30:I31"/>
    <mergeCell ref="I25:I26"/>
    <mergeCell ref="J30:J31"/>
    <mergeCell ref="J25:J26"/>
    <mergeCell ref="K30:M30"/>
    <mergeCell ref="K25:M25"/>
    <mergeCell ref="Q30:Q31"/>
    <mergeCell ref="P30:P31"/>
    <mergeCell ref="A30:A31"/>
    <mergeCell ref="A29:X29"/>
    <mergeCell ref="A24:X24"/>
    <mergeCell ref="A25:A26"/>
    <mergeCell ref="B25:D25"/>
    <mergeCell ref="B30:D30"/>
    <mergeCell ref="E30:F30"/>
    <mergeCell ref="E25:F25"/>
    <mergeCell ref="G30:H31"/>
    <mergeCell ref="G27:H27"/>
    <mergeCell ref="N30:N31"/>
    <mergeCell ref="N25:N26"/>
    <mergeCell ref="O30:O31"/>
    <mergeCell ref="O25:O26"/>
    <mergeCell ref="X25:X26"/>
    <mergeCell ref="R27:S27"/>
    <mergeCell ref="R28:S28"/>
    <mergeCell ref="U30:U31"/>
    <mergeCell ref="T30:T31"/>
    <mergeCell ref="X30:X31"/>
    <mergeCell ref="V30:V31"/>
    <mergeCell ref="R30:S31"/>
    <mergeCell ref="W30:W31"/>
    <mergeCell ref="R22:S22"/>
    <mergeCell ref="R23:S23"/>
    <mergeCell ref="U25:U26"/>
    <mergeCell ref="V25:V26"/>
    <mergeCell ref="W25:W26"/>
    <mergeCell ref="P25:P26"/>
    <mergeCell ref="R25:S26"/>
    <mergeCell ref="Q25:Q26"/>
    <mergeCell ref="T25:T26"/>
    <mergeCell ref="X5:X6"/>
    <mergeCell ref="X10:X11"/>
    <mergeCell ref="P20:P21"/>
    <mergeCell ref="X20:X21"/>
    <mergeCell ref="T20:T21"/>
    <mergeCell ref="V20:V21"/>
    <mergeCell ref="Q20:Q21"/>
    <mergeCell ref="W20:W21"/>
    <mergeCell ref="R20:S21"/>
    <mergeCell ref="U20:U21"/>
    <mergeCell ref="T5:T6"/>
    <mergeCell ref="T10:T11"/>
    <mergeCell ref="U15:U16"/>
    <mergeCell ref="U10:U11"/>
    <mergeCell ref="U5:U6"/>
    <mergeCell ref="V10:V11"/>
    <mergeCell ref="V5:V6"/>
    <mergeCell ref="V15:V16"/>
    <mergeCell ref="W5:W6"/>
    <mergeCell ref="W10:W11"/>
    <mergeCell ref="W15:W16"/>
    <mergeCell ref="Q5:Q6"/>
    <mergeCell ref="Q15:Q16"/>
    <mergeCell ref="R12:S12"/>
    <mergeCell ref="R13:S13"/>
    <mergeCell ref="R15:S16"/>
    <mergeCell ref="R10:S11"/>
    <mergeCell ref="R8:S8"/>
    <mergeCell ref="R18:S18"/>
    <mergeCell ref="R5:S6"/>
    <mergeCell ref="R17:S17"/>
    <mergeCell ref="R7:S7"/>
    <mergeCell ref="N20:N21"/>
    <mergeCell ref="O20:O21"/>
    <mergeCell ref="O15:O16"/>
    <mergeCell ref="E20:F20"/>
    <mergeCell ref="B20:D20"/>
    <mergeCell ref="A20:A21"/>
    <mergeCell ref="P5:P6"/>
    <mergeCell ref="P15:P16"/>
    <mergeCell ref="P10:P11"/>
    <mergeCell ref="G20:H21"/>
    <mergeCell ref="G17:H17"/>
    <mergeCell ref="H13:I13"/>
    <mergeCell ref="H18:I18"/>
    <mergeCell ref="I15:I16"/>
    <mergeCell ref="I20:I21"/>
    <mergeCell ref="J20:J21"/>
    <mergeCell ref="J15:J16"/>
    <mergeCell ref="K20:M20"/>
    <mergeCell ref="K15:M15"/>
    <mergeCell ref="J10:J11"/>
    <mergeCell ref="I10:I11"/>
    <mergeCell ref="A15:A16"/>
    <mergeCell ref="A14:X14"/>
    <mergeCell ref="A19:X19"/>
    <mergeCell ref="B15:D15"/>
    <mergeCell ref="E15:F15"/>
    <mergeCell ref="G15:H16"/>
    <mergeCell ref="G12:H12"/>
    <mergeCell ref="N15:N16"/>
    <mergeCell ref="Q10:Q11"/>
    <mergeCell ref="T15:T16"/>
    <mergeCell ref="X15:X16"/>
    <mergeCell ref="A1:X1"/>
    <mergeCell ref="A2:X2"/>
    <mergeCell ref="A3:B3"/>
    <mergeCell ref="A4:X4"/>
    <mergeCell ref="A9:X9"/>
    <mergeCell ref="A5:A6"/>
    <mergeCell ref="B10:D10"/>
    <mergeCell ref="B5:D5"/>
    <mergeCell ref="C3:X3"/>
    <mergeCell ref="E10:F10"/>
    <mergeCell ref="E5:F5"/>
    <mergeCell ref="G7:H7"/>
    <mergeCell ref="G10:H11"/>
    <mergeCell ref="G5:H6"/>
    <mergeCell ref="H8:I8"/>
    <mergeCell ref="I5:I6"/>
    <mergeCell ref="J5:J6"/>
    <mergeCell ref="K5:M5"/>
    <mergeCell ref="K10:M10"/>
    <mergeCell ref="N5:N6"/>
    <mergeCell ref="O5:O6"/>
    <mergeCell ref="N10:N11"/>
    <mergeCell ref="A10:A11"/>
    <mergeCell ref="O10:O11"/>
  </mergeCells>
  <pageMargins left="0" right="0" top="0.79027780000000003" bottom="2.9861110999999999E-2" header="0.3" footer="0.3"/>
  <pageSetup paperSize="0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  <pageSetUpPr fitToPage="1"/>
  </sheetPr>
  <dimension ref="A1:W82"/>
  <sheetViews>
    <sheetView topLeftCell="I29" workbookViewId="0">
      <selection activeCell="P34" sqref="P34"/>
    </sheetView>
  </sheetViews>
  <sheetFormatPr defaultRowHeight="15" x14ac:dyDescent="0.25"/>
  <cols>
    <col min="1" max="1" width="6.85546875" style="1" customWidth="1"/>
    <col min="2" max="2" width="41.5703125" style="1" customWidth="1"/>
    <col min="3" max="3" width="1.7109375" style="1" customWidth="1"/>
    <col min="4" max="4" width="19.140625" style="1" customWidth="1"/>
    <col min="5" max="5" width="13.5703125" style="1" customWidth="1"/>
    <col min="6" max="6" width="30.42578125" style="1" customWidth="1"/>
    <col min="7" max="7" width="30.85546875" style="1" customWidth="1"/>
    <col min="8" max="8" width="31.85546875" style="1" customWidth="1"/>
    <col min="9" max="9" width="43.42578125" style="1" customWidth="1"/>
    <col min="10" max="10" width="19" style="1" customWidth="1"/>
    <col min="11" max="11" width="22.28515625" style="1" customWidth="1"/>
    <col min="12" max="13" width="22.140625" style="1" customWidth="1"/>
    <col min="14" max="14" width="15.28515625" style="1" customWidth="1"/>
    <col min="15" max="15" width="20.85546875" style="1" customWidth="1"/>
    <col min="16" max="16" width="20" style="1" customWidth="1"/>
    <col min="17" max="17" width="12.7109375" style="1" customWidth="1"/>
    <col min="18" max="18" width="12.5703125" style="1" customWidth="1"/>
    <col min="19" max="19" width="18.5703125" style="1" customWidth="1"/>
    <col min="20" max="20" width="18.42578125" style="1" customWidth="1"/>
    <col min="21" max="22" width="12.7109375" style="1" customWidth="1"/>
    <col min="23" max="23" width="15.42578125" style="1" customWidth="1"/>
  </cols>
  <sheetData>
    <row r="1" spans="1:23" ht="18.7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19.5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</row>
    <row r="3" spans="1:23" ht="18.75" customHeight="1" x14ac:dyDescent="0.25">
      <c r="A3" s="44" t="s">
        <v>87</v>
      </c>
      <c r="B3" s="44"/>
      <c r="C3" s="44"/>
      <c r="D3" s="46" t="s">
        <v>7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</row>
    <row r="4" spans="1:23" ht="36.75" customHeight="1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</row>
    <row r="5" spans="1:23" ht="42" customHeight="1" x14ac:dyDescent="0.25">
      <c r="A5" s="45" t="s">
        <v>14</v>
      </c>
      <c r="B5" s="45" t="s">
        <v>15</v>
      </c>
      <c r="C5" s="45"/>
      <c r="D5" s="45"/>
      <c r="E5" s="45"/>
      <c r="F5" s="45" t="s">
        <v>70</v>
      </c>
      <c r="G5" s="45"/>
      <c r="H5" s="45" t="s">
        <v>71</v>
      </c>
      <c r="I5" s="45" t="s">
        <v>16</v>
      </c>
      <c r="J5" s="45" t="s">
        <v>21</v>
      </c>
      <c r="K5" s="45" t="s">
        <v>72</v>
      </c>
      <c r="L5" s="45"/>
      <c r="M5" s="45"/>
      <c r="N5" s="45" t="s">
        <v>22</v>
      </c>
      <c r="O5" s="45" t="s">
        <v>73</v>
      </c>
      <c r="P5" s="45" t="s">
        <v>74</v>
      </c>
      <c r="Q5" s="45" t="s">
        <v>75</v>
      </c>
      <c r="R5" s="45" t="s">
        <v>76</v>
      </c>
      <c r="S5" s="45" t="s">
        <v>77</v>
      </c>
      <c r="T5" s="45" t="s">
        <v>18</v>
      </c>
      <c r="U5" s="45" t="s">
        <v>78</v>
      </c>
      <c r="V5" s="45" t="s">
        <v>79</v>
      </c>
      <c r="W5" s="45" t="s">
        <v>80</v>
      </c>
    </row>
    <row r="6" spans="1:23" ht="41.25" customHeight="1" x14ac:dyDescent="0.25">
      <c r="A6" s="45"/>
      <c r="B6" s="9" t="s">
        <v>31</v>
      </c>
      <c r="C6" s="45" t="s">
        <v>32</v>
      </c>
      <c r="D6" s="45"/>
      <c r="E6" s="9" t="s">
        <v>33</v>
      </c>
      <c r="F6" s="9" t="s">
        <v>81</v>
      </c>
      <c r="G6" s="9" t="s">
        <v>82</v>
      </c>
      <c r="H6" s="45"/>
      <c r="I6" s="45"/>
      <c r="J6" s="45"/>
      <c r="K6" s="9" t="s">
        <v>83</v>
      </c>
      <c r="L6" s="9" t="s">
        <v>84</v>
      </c>
      <c r="M6" s="9" t="s">
        <v>85</v>
      </c>
      <c r="N6" s="45"/>
      <c r="O6" s="45"/>
      <c r="P6" s="45"/>
      <c r="Q6" s="45"/>
      <c r="R6" s="45"/>
      <c r="S6" s="45"/>
      <c r="T6" s="45"/>
      <c r="U6" s="45"/>
      <c r="V6" s="45"/>
      <c r="W6" s="45"/>
    </row>
    <row r="7" spans="1:23" ht="15.75" customHeight="1" x14ac:dyDescent="0.25">
      <c r="A7" s="10">
        <v>1</v>
      </c>
      <c r="B7" s="10">
        <v>2</v>
      </c>
      <c r="C7" s="47">
        <v>3</v>
      </c>
      <c r="D7" s="47"/>
      <c r="E7" s="10">
        <v>4</v>
      </c>
      <c r="F7" s="10">
        <v>5</v>
      </c>
      <c r="G7" s="10">
        <v>6</v>
      </c>
      <c r="H7" s="10">
        <v>7</v>
      </c>
      <c r="I7" s="10">
        <v>8</v>
      </c>
      <c r="J7" s="10">
        <v>9</v>
      </c>
      <c r="K7" s="10">
        <v>10</v>
      </c>
      <c r="L7" s="10">
        <v>11</v>
      </c>
      <c r="M7" s="10">
        <v>12</v>
      </c>
      <c r="N7" s="10">
        <v>13</v>
      </c>
      <c r="O7" s="10">
        <v>14</v>
      </c>
      <c r="P7" s="10">
        <v>15</v>
      </c>
      <c r="Q7" s="10">
        <v>16</v>
      </c>
      <c r="R7" s="10">
        <v>17</v>
      </c>
      <c r="S7" s="10">
        <v>18</v>
      </c>
      <c r="T7" s="10">
        <v>19</v>
      </c>
      <c r="U7" s="10">
        <v>20</v>
      </c>
      <c r="V7" s="10">
        <v>21</v>
      </c>
      <c r="W7" s="10">
        <v>22</v>
      </c>
    </row>
    <row r="8" spans="1:23" ht="103.5" customHeight="1" x14ac:dyDescent="0.25">
      <c r="A8" s="11">
        <v>1</v>
      </c>
      <c r="B8" s="20" t="s">
        <v>88</v>
      </c>
      <c r="C8" s="54" t="s">
        <v>89</v>
      </c>
      <c r="D8" s="54"/>
      <c r="E8" s="20" t="s">
        <v>42</v>
      </c>
      <c r="F8" s="20" t="s">
        <v>90</v>
      </c>
      <c r="G8" s="20" t="s">
        <v>91</v>
      </c>
      <c r="H8" s="20" t="s">
        <v>92</v>
      </c>
      <c r="I8" s="20" t="s">
        <v>43</v>
      </c>
      <c r="J8" s="20" t="s">
        <v>46</v>
      </c>
      <c r="K8" s="12">
        <v>10</v>
      </c>
      <c r="L8" s="12">
        <v>1</v>
      </c>
      <c r="M8" s="12">
        <v>10</v>
      </c>
      <c r="N8" s="20" t="s">
        <v>93</v>
      </c>
      <c r="O8" s="20" t="s">
        <v>94</v>
      </c>
      <c r="P8" s="20" t="s">
        <v>95</v>
      </c>
      <c r="Q8" s="12"/>
      <c r="R8" s="14">
        <v>81</v>
      </c>
      <c r="S8" s="14">
        <v>13</v>
      </c>
      <c r="T8" s="12"/>
      <c r="U8" s="20" t="s">
        <v>48</v>
      </c>
      <c r="V8" s="14">
        <v>81</v>
      </c>
      <c r="W8" s="14">
        <v>1.18</v>
      </c>
    </row>
    <row r="9" spans="1:23" ht="51.75" customHeight="1" x14ac:dyDescent="0.25">
      <c r="A9" s="11">
        <v>2</v>
      </c>
      <c r="B9" s="20" t="s">
        <v>96</v>
      </c>
      <c r="C9" s="54" t="s">
        <v>97</v>
      </c>
      <c r="D9" s="54"/>
      <c r="E9" s="20" t="s">
        <v>98</v>
      </c>
      <c r="F9" s="20" t="s">
        <v>99</v>
      </c>
      <c r="G9" s="20" t="s">
        <v>100</v>
      </c>
      <c r="H9" s="20" t="s">
        <v>101</v>
      </c>
      <c r="I9" s="20" t="s">
        <v>43</v>
      </c>
      <c r="J9" s="20" t="s">
        <v>46</v>
      </c>
      <c r="K9" s="12">
        <v>10</v>
      </c>
      <c r="L9" s="12">
        <v>1</v>
      </c>
      <c r="M9" s="12">
        <v>10</v>
      </c>
      <c r="N9" s="20" t="s">
        <v>93</v>
      </c>
      <c r="O9" s="20" t="s">
        <v>102</v>
      </c>
      <c r="P9" s="20" t="s">
        <v>95</v>
      </c>
      <c r="Q9" s="12"/>
      <c r="R9" s="14">
        <v>35</v>
      </c>
      <c r="S9" s="14">
        <v>9</v>
      </c>
      <c r="T9" s="12"/>
      <c r="U9" s="20" t="s">
        <v>48</v>
      </c>
      <c r="V9" s="14">
        <v>35</v>
      </c>
      <c r="W9" s="14">
        <v>0.81</v>
      </c>
    </row>
    <row r="10" spans="1:23" ht="51.75" customHeight="1" x14ac:dyDescent="0.25">
      <c r="A10" s="11">
        <v>3</v>
      </c>
      <c r="B10" s="20" t="s">
        <v>103</v>
      </c>
      <c r="C10" s="54" t="s">
        <v>104</v>
      </c>
      <c r="D10" s="54"/>
      <c r="E10" s="20" t="s">
        <v>105</v>
      </c>
      <c r="F10" s="20" t="s">
        <v>106</v>
      </c>
      <c r="G10" s="20" t="s">
        <v>107</v>
      </c>
      <c r="H10" s="20" t="s">
        <v>108</v>
      </c>
      <c r="I10" s="20" t="s">
        <v>43</v>
      </c>
      <c r="J10" s="20" t="s">
        <v>46</v>
      </c>
      <c r="K10" s="12">
        <v>10</v>
      </c>
      <c r="L10" s="12">
        <v>1</v>
      </c>
      <c r="M10" s="12">
        <v>10</v>
      </c>
      <c r="N10" s="20" t="s">
        <v>93</v>
      </c>
      <c r="O10" s="20" t="s">
        <v>109</v>
      </c>
      <c r="P10" s="20" t="s">
        <v>95</v>
      </c>
      <c r="Q10" s="12"/>
      <c r="R10" s="14">
        <v>10</v>
      </c>
      <c r="S10" s="14">
        <v>8.6999999999999993</v>
      </c>
      <c r="T10" s="12"/>
      <c r="U10" s="20" t="s">
        <v>48</v>
      </c>
      <c r="V10" s="14">
        <v>10</v>
      </c>
      <c r="W10" s="14">
        <v>0.79</v>
      </c>
    </row>
    <row r="11" spans="1:23" ht="20.25" customHeight="1" x14ac:dyDescent="0.25">
      <c r="A11" s="55" t="s">
        <v>110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21">
        <f>ROUNDDOWN(MIN(W8,W9,W10),2)</f>
        <v>0.79</v>
      </c>
    </row>
    <row r="12" spans="1:23" ht="21" customHeight="1" x14ac:dyDescent="0.25">
      <c r="A12" s="56" t="s">
        <v>111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22">
        <f>ROUNDDOWN(AVERAGE(W8,W9,W10),2)</f>
        <v>0.92</v>
      </c>
    </row>
    <row r="13" spans="1:23" ht="21" customHeight="1" x14ac:dyDescent="0.25">
      <c r="A13" s="56" t="s">
        <v>112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22">
        <f>ROUNDDOWN(STDEV(W8,W9,W10),2)</f>
        <v>0.21</v>
      </c>
    </row>
    <row r="14" spans="1:23" ht="21" customHeight="1" x14ac:dyDescent="0.25">
      <c r="A14" s="56" t="s">
        <v>113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22">
        <f>ROUNDDOWN(W13/W12*100,2)</f>
        <v>22.82</v>
      </c>
    </row>
    <row r="15" spans="1:23" ht="20.25" customHeight="1" x14ac:dyDescent="0.25">
      <c r="A15" s="57" t="s">
        <v>114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23">
        <f>W11</f>
        <v>0.79</v>
      </c>
    </row>
    <row r="16" spans="1:23" ht="36.75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</row>
    <row r="17" spans="1:23" ht="42" customHeight="1" x14ac:dyDescent="0.25">
      <c r="A17" s="45" t="s">
        <v>14</v>
      </c>
      <c r="B17" s="45" t="s">
        <v>15</v>
      </c>
      <c r="C17" s="45"/>
      <c r="D17" s="45"/>
      <c r="E17" s="45"/>
      <c r="F17" s="45" t="s">
        <v>70</v>
      </c>
      <c r="G17" s="45"/>
      <c r="H17" s="45" t="s">
        <v>71</v>
      </c>
      <c r="I17" s="45" t="s">
        <v>16</v>
      </c>
      <c r="J17" s="45" t="s">
        <v>21</v>
      </c>
      <c r="K17" s="45" t="s">
        <v>72</v>
      </c>
      <c r="L17" s="45"/>
      <c r="M17" s="45"/>
      <c r="N17" s="45" t="s">
        <v>22</v>
      </c>
      <c r="O17" s="45" t="s">
        <v>73</v>
      </c>
      <c r="P17" s="45" t="s">
        <v>74</v>
      </c>
      <c r="Q17" s="45" t="s">
        <v>75</v>
      </c>
      <c r="R17" s="45" t="s">
        <v>76</v>
      </c>
      <c r="S17" s="45" t="s">
        <v>77</v>
      </c>
      <c r="T17" s="45" t="s">
        <v>18</v>
      </c>
      <c r="U17" s="45" t="s">
        <v>78</v>
      </c>
      <c r="V17" s="45" t="s">
        <v>79</v>
      </c>
      <c r="W17" s="45" t="s">
        <v>80</v>
      </c>
    </row>
    <row r="18" spans="1:23" ht="41.25" customHeight="1" x14ac:dyDescent="0.25">
      <c r="A18" s="45"/>
      <c r="B18" s="9" t="s">
        <v>31</v>
      </c>
      <c r="C18" s="45" t="s">
        <v>32</v>
      </c>
      <c r="D18" s="45"/>
      <c r="E18" s="9" t="s">
        <v>33</v>
      </c>
      <c r="F18" s="9" t="s">
        <v>81</v>
      </c>
      <c r="G18" s="9" t="s">
        <v>82</v>
      </c>
      <c r="H18" s="45"/>
      <c r="I18" s="45"/>
      <c r="J18" s="45"/>
      <c r="K18" s="9" t="s">
        <v>83</v>
      </c>
      <c r="L18" s="9" t="s">
        <v>84</v>
      </c>
      <c r="M18" s="9" t="s">
        <v>85</v>
      </c>
      <c r="N18" s="45"/>
      <c r="O18" s="45"/>
      <c r="P18" s="45"/>
      <c r="Q18" s="45"/>
      <c r="R18" s="45"/>
      <c r="S18" s="45"/>
      <c r="T18" s="45"/>
      <c r="U18" s="45"/>
      <c r="V18" s="45"/>
      <c r="W18" s="45"/>
    </row>
    <row r="19" spans="1:23" ht="16.5" customHeight="1" x14ac:dyDescent="0.25">
      <c r="A19" s="10">
        <v>1</v>
      </c>
      <c r="B19" s="10">
        <v>2</v>
      </c>
      <c r="C19" s="47">
        <v>3</v>
      </c>
      <c r="D19" s="47"/>
      <c r="E19" s="10">
        <v>4</v>
      </c>
      <c r="F19" s="10">
        <v>5</v>
      </c>
      <c r="G19" s="10">
        <v>6</v>
      </c>
      <c r="H19" s="10">
        <v>7</v>
      </c>
      <c r="I19" s="10">
        <v>8</v>
      </c>
      <c r="J19" s="10">
        <v>9</v>
      </c>
      <c r="K19" s="10">
        <v>10</v>
      </c>
      <c r="L19" s="10">
        <v>11</v>
      </c>
      <c r="M19" s="10">
        <v>12</v>
      </c>
      <c r="N19" s="10">
        <v>13</v>
      </c>
      <c r="O19" s="10">
        <v>14</v>
      </c>
      <c r="P19" s="10">
        <v>15</v>
      </c>
      <c r="Q19" s="10">
        <v>16</v>
      </c>
      <c r="R19" s="10">
        <v>17</v>
      </c>
      <c r="S19" s="10">
        <v>18</v>
      </c>
      <c r="T19" s="10">
        <v>19</v>
      </c>
      <c r="U19" s="10">
        <v>20</v>
      </c>
      <c r="V19" s="10">
        <v>21</v>
      </c>
      <c r="W19" s="10">
        <v>22</v>
      </c>
    </row>
    <row r="20" spans="1:23" ht="51.75" customHeight="1" x14ac:dyDescent="0.25">
      <c r="A20" s="11">
        <v>1</v>
      </c>
      <c r="B20" s="20" t="s">
        <v>115</v>
      </c>
      <c r="C20" s="54" t="s">
        <v>116</v>
      </c>
      <c r="D20" s="54"/>
      <c r="E20" s="20" t="s">
        <v>117</v>
      </c>
      <c r="F20" s="20" t="s">
        <v>118</v>
      </c>
      <c r="G20" s="20" t="s">
        <v>119</v>
      </c>
      <c r="H20" s="20" t="s">
        <v>120</v>
      </c>
      <c r="I20" s="20" t="s">
        <v>49</v>
      </c>
      <c r="J20" s="20" t="s">
        <v>51</v>
      </c>
      <c r="K20" s="12">
        <v>100</v>
      </c>
      <c r="L20" s="12">
        <v>1</v>
      </c>
      <c r="M20" s="12">
        <v>100</v>
      </c>
      <c r="N20" s="20" t="s">
        <v>121</v>
      </c>
      <c r="O20" s="20" t="s">
        <v>122</v>
      </c>
      <c r="P20" s="20" t="s">
        <v>95</v>
      </c>
      <c r="Q20" s="12"/>
      <c r="R20" s="14">
        <v>50</v>
      </c>
      <c r="S20" s="14">
        <v>17</v>
      </c>
      <c r="T20" s="12"/>
      <c r="U20" s="20" t="s">
        <v>53</v>
      </c>
      <c r="V20" s="14">
        <v>50</v>
      </c>
      <c r="W20" s="14">
        <v>0.15</v>
      </c>
    </row>
    <row r="21" spans="1:23" ht="51.75" customHeight="1" x14ac:dyDescent="0.25">
      <c r="A21" s="11">
        <v>2</v>
      </c>
      <c r="B21" s="20" t="s">
        <v>123</v>
      </c>
      <c r="C21" s="54" t="s">
        <v>124</v>
      </c>
      <c r="D21" s="54"/>
      <c r="E21" s="20" t="s">
        <v>125</v>
      </c>
      <c r="F21" s="20" t="s">
        <v>126</v>
      </c>
      <c r="G21" s="20" t="s">
        <v>127</v>
      </c>
      <c r="H21" s="20" t="s">
        <v>128</v>
      </c>
      <c r="I21" s="20" t="s">
        <v>49</v>
      </c>
      <c r="J21" s="20" t="s">
        <v>51</v>
      </c>
      <c r="K21" s="12">
        <v>100</v>
      </c>
      <c r="L21" s="12">
        <v>1</v>
      </c>
      <c r="M21" s="12">
        <v>100</v>
      </c>
      <c r="N21" s="20" t="s">
        <v>121</v>
      </c>
      <c r="O21" s="20" t="s">
        <v>129</v>
      </c>
      <c r="P21" s="20" t="s">
        <v>95</v>
      </c>
      <c r="Q21" s="12"/>
      <c r="R21" s="14">
        <v>30</v>
      </c>
      <c r="S21" s="14">
        <v>17</v>
      </c>
      <c r="T21" s="12"/>
      <c r="U21" s="20" t="s">
        <v>53</v>
      </c>
      <c r="V21" s="14">
        <v>30</v>
      </c>
      <c r="W21" s="14">
        <v>0.15</v>
      </c>
    </row>
    <row r="22" spans="1:23" ht="51" customHeight="1" x14ac:dyDescent="0.25">
      <c r="A22" s="11">
        <v>3</v>
      </c>
      <c r="B22" s="20" t="s">
        <v>130</v>
      </c>
      <c r="C22" s="54" t="s">
        <v>131</v>
      </c>
      <c r="D22" s="54"/>
      <c r="E22" s="20" t="s">
        <v>132</v>
      </c>
      <c r="F22" s="20" t="s">
        <v>133</v>
      </c>
      <c r="G22" s="20" t="s">
        <v>134</v>
      </c>
      <c r="H22" s="20" t="s">
        <v>135</v>
      </c>
      <c r="I22" s="20" t="s">
        <v>49</v>
      </c>
      <c r="J22" s="20" t="s">
        <v>51</v>
      </c>
      <c r="K22" s="12">
        <v>40</v>
      </c>
      <c r="L22" s="12">
        <v>1</v>
      </c>
      <c r="M22" s="12">
        <v>40</v>
      </c>
      <c r="N22" s="20" t="s">
        <v>136</v>
      </c>
      <c r="O22" s="20" t="s">
        <v>137</v>
      </c>
      <c r="P22" s="20" t="s">
        <v>95</v>
      </c>
      <c r="Q22" s="12"/>
      <c r="R22" s="14">
        <v>40</v>
      </c>
      <c r="S22" s="14">
        <v>8</v>
      </c>
      <c r="T22" s="12"/>
      <c r="U22" s="20" t="s">
        <v>53</v>
      </c>
      <c r="V22" s="14">
        <v>40</v>
      </c>
      <c r="W22" s="14">
        <v>0.18</v>
      </c>
    </row>
    <row r="23" spans="1:23" ht="21" customHeight="1" x14ac:dyDescent="0.25">
      <c r="A23" s="55" t="s">
        <v>110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21">
        <f>ROUNDDOWN(MIN(W20,W21,W22),2)</f>
        <v>0.15</v>
      </c>
    </row>
    <row r="24" spans="1:23" ht="21" customHeight="1" x14ac:dyDescent="0.25">
      <c r="A24" s="56" t="s">
        <v>111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22">
        <f>ROUNDDOWN(AVERAGE(W20,W21,W22),2)</f>
        <v>0.16</v>
      </c>
    </row>
    <row r="25" spans="1:23" ht="21" customHeight="1" x14ac:dyDescent="0.25">
      <c r="A25" s="56" t="s">
        <v>112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22">
        <f>ROUNDDOWN(STDEV(W20,W21,W22),2)</f>
        <v>0.01</v>
      </c>
    </row>
    <row r="26" spans="1:23" ht="20.25" customHeight="1" x14ac:dyDescent="0.25">
      <c r="A26" s="56" t="s">
        <v>113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22">
        <f>ROUNDDOWN(W25/W24*100,2)</f>
        <v>6.25</v>
      </c>
    </row>
    <row r="27" spans="1:23" ht="21" customHeight="1" x14ac:dyDescent="0.25">
      <c r="A27" s="57" t="s">
        <v>114</v>
      </c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23">
        <f>W23</f>
        <v>0.15</v>
      </c>
    </row>
    <row r="28" spans="1:23" ht="36.75" customHeight="1" x14ac:dyDescent="0.25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</row>
    <row r="29" spans="1:23" ht="42" customHeight="1" x14ac:dyDescent="0.25">
      <c r="A29" s="45" t="s">
        <v>14</v>
      </c>
      <c r="B29" s="45" t="s">
        <v>15</v>
      </c>
      <c r="C29" s="45"/>
      <c r="D29" s="45"/>
      <c r="E29" s="45"/>
      <c r="F29" s="45" t="s">
        <v>70</v>
      </c>
      <c r="G29" s="45"/>
      <c r="H29" s="45" t="s">
        <v>71</v>
      </c>
      <c r="I29" s="45" t="s">
        <v>16</v>
      </c>
      <c r="J29" s="45" t="s">
        <v>21</v>
      </c>
      <c r="K29" s="45" t="s">
        <v>72</v>
      </c>
      <c r="L29" s="45"/>
      <c r="M29" s="45"/>
      <c r="N29" s="45" t="s">
        <v>22</v>
      </c>
      <c r="O29" s="45" t="s">
        <v>73</v>
      </c>
      <c r="P29" s="45" t="s">
        <v>74</v>
      </c>
      <c r="Q29" s="45" t="s">
        <v>75</v>
      </c>
      <c r="R29" s="45" t="s">
        <v>76</v>
      </c>
      <c r="S29" s="45" t="s">
        <v>77</v>
      </c>
      <c r="T29" s="45" t="s">
        <v>18</v>
      </c>
      <c r="U29" s="45" t="s">
        <v>78</v>
      </c>
      <c r="V29" s="45" t="s">
        <v>79</v>
      </c>
      <c r="W29" s="45" t="s">
        <v>80</v>
      </c>
    </row>
    <row r="30" spans="1:23" ht="41.25" customHeight="1" x14ac:dyDescent="0.25">
      <c r="A30" s="45"/>
      <c r="B30" s="9" t="s">
        <v>31</v>
      </c>
      <c r="C30" s="45" t="s">
        <v>32</v>
      </c>
      <c r="D30" s="45"/>
      <c r="E30" s="9" t="s">
        <v>33</v>
      </c>
      <c r="F30" s="9" t="s">
        <v>81</v>
      </c>
      <c r="G30" s="9" t="s">
        <v>82</v>
      </c>
      <c r="H30" s="45"/>
      <c r="I30" s="45"/>
      <c r="J30" s="45"/>
      <c r="K30" s="9" t="s">
        <v>83</v>
      </c>
      <c r="L30" s="9" t="s">
        <v>84</v>
      </c>
      <c r="M30" s="9" t="s">
        <v>85</v>
      </c>
      <c r="N30" s="45"/>
      <c r="O30" s="45"/>
      <c r="P30" s="45"/>
      <c r="Q30" s="45"/>
      <c r="R30" s="45"/>
      <c r="S30" s="45"/>
      <c r="T30" s="45"/>
      <c r="U30" s="45"/>
      <c r="V30" s="45"/>
      <c r="W30" s="45"/>
    </row>
    <row r="31" spans="1:23" ht="16.5" customHeight="1" x14ac:dyDescent="0.25">
      <c r="A31" s="10">
        <v>1</v>
      </c>
      <c r="B31" s="10">
        <v>2</v>
      </c>
      <c r="C31" s="47">
        <v>3</v>
      </c>
      <c r="D31" s="47"/>
      <c r="E31" s="10">
        <v>4</v>
      </c>
      <c r="F31" s="10">
        <v>5</v>
      </c>
      <c r="G31" s="10">
        <v>6</v>
      </c>
      <c r="H31" s="10">
        <v>7</v>
      </c>
      <c r="I31" s="10">
        <v>8</v>
      </c>
      <c r="J31" s="10">
        <v>9</v>
      </c>
      <c r="K31" s="10">
        <v>10</v>
      </c>
      <c r="L31" s="10">
        <v>11</v>
      </c>
      <c r="M31" s="10">
        <v>12</v>
      </c>
      <c r="N31" s="10">
        <v>13</v>
      </c>
      <c r="O31" s="10">
        <v>14</v>
      </c>
      <c r="P31" s="10">
        <v>15</v>
      </c>
      <c r="Q31" s="10">
        <v>16</v>
      </c>
      <c r="R31" s="10">
        <v>17</v>
      </c>
      <c r="S31" s="10">
        <v>18</v>
      </c>
      <c r="T31" s="10">
        <v>19</v>
      </c>
      <c r="U31" s="10">
        <v>20</v>
      </c>
      <c r="V31" s="10">
        <v>21</v>
      </c>
      <c r="W31" s="10">
        <v>22</v>
      </c>
    </row>
    <row r="32" spans="1:23" ht="51" customHeight="1" x14ac:dyDescent="0.25">
      <c r="A32" s="11">
        <v>1</v>
      </c>
      <c r="B32" s="12"/>
      <c r="C32" s="48"/>
      <c r="D32" s="48"/>
      <c r="E32" s="12"/>
      <c r="F32" s="12"/>
      <c r="G32" s="20"/>
      <c r="H32" s="12"/>
      <c r="I32" s="20" t="s">
        <v>54</v>
      </c>
      <c r="J32" s="20" t="s">
        <v>56</v>
      </c>
      <c r="K32" s="12">
        <v>1</v>
      </c>
      <c r="L32" s="12">
        <v>1</v>
      </c>
      <c r="M32" s="12">
        <v>1</v>
      </c>
      <c r="N32" s="20" t="s">
        <v>57</v>
      </c>
      <c r="O32" s="20" t="s">
        <v>237</v>
      </c>
      <c r="P32" s="12"/>
      <c r="Q32" s="20" t="s">
        <v>53</v>
      </c>
      <c r="R32" s="14">
        <v>1</v>
      </c>
      <c r="S32" s="14"/>
      <c r="T32" s="12"/>
      <c r="U32" s="20" t="s">
        <v>53</v>
      </c>
      <c r="V32" s="14">
        <v>20</v>
      </c>
      <c r="W32" s="14">
        <v>4.01</v>
      </c>
    </row>
    <row r="33" spans="1:23" ht="51.75" customHeight="1" x14ac:dyDescent="0.25">
      <c r="A33" s="11">
        <v>2</v>
      </c>
      <c r="B33" s="12"/>
      <c r="C33" s="48"/>
      <c r="D33" s="48"/>
      <c r="E33" s="12"/>
      <c r="F33" s="12"/>
      <c r="G33" s="20"/>
      <c r="H33" s="12"/>
      <c r="I33" s="20" t="s">
        <v>54</v>
      </c>
      <c r="J33" s="20" t="s">
        <v>56</v>
      </c>
      <c r="K33" s="12">
        <v>1</v>
      </c>
      <c r="L33" s="12">
        <v>1</v>
      </c>
      <c r="M33" s="12">
        <v>1</v>
      </c>
      <c r="N33" s="20" t="s">
        <v>57</v>
      </c>
      <c r="O33" s="20" t="s">
        <v>239</v>
      </c>
      <c r="P33" s="12"/>
      <c r="Q33" s="20" t="s">
        <v>53</v>
      </c>
      <c r="R33" s="14">
        <v>1</v>
      </c>
      <c r="S33" s="14"/>
      <c r="T33" s="12"/>
      <c r="U33" s="20" t="s">
        <v>53</v>
      </c>
      <c r="V33" s="14">
        <v>20</v>
      </c>
      <c r="W33" s="14">
        <v>4.05</v>
      </c>
    </row>
    <row r="34" spans="1:23" ht="51.75" customHeight="1" x14ac:dyDescent="0.25">
      <c r="A34" s="11">
        <v>3</v>
      </c>
      <c r="B34" s="12"/>
      <c r="C34" s="48"/>
      <c r="D34" s="48"/>
      <c r="E34" s="12"/>
      <c r="F34" s="12"/>
      <c r="G34" s="20"/>
      <c r="H34" s="12"/>
      <c r="I34" s="20" t="s">
        <v>54</v>
      </c>
      <c r="J34" s="20" t="s">
        <v>56</v>
      </c>
      <c r="K34" s="12">
        <v>1</v>
      </c>
      <c r="L34" s="12">
        <v>1</v>
      </c>
      <c r="M34" s="12">
        <v>1</v>
      </c>
      <c r="N34" s="20" t="s">
        <v>57</v>
      </c>
      <c r="O34" s="20" t="s">
        <v>238</v>
      </c>
      <c r="P34" s="12"/>
      <c r="Q34" s="20" t="s">
        <v>53</v>
      </c>
      <c r="R34" s="14">
        <v>1</v>
      </c>
      <c r="S34" s="14"/>
      <c r="T34" s="12"/>
      <c r="U34" s="20" t="s">
        <v>53</v>
      </c>
      <c r="V34" s="14">
        <v>20</v>
      </c>
      <c r="W34" s="14">
        <v>4.04</v>
      </c>
    </row>
    <row r="35" spans="1:23" ht="21" customHeight="1" x14ac:dyDescent="0.25">
      <c r="A35" s="55" t="s">
        <v>110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21">
        <f>ROUNDDOWN(MIN(W32,W33,W34),2)</f>
        <v>4.01</v>
      </c>
    </row>
    <row r="36" spans="1:23" ht="20.25" customHeight="1" x14ac:dyDescent="0.25">
      <c r="A36" s="56" t="s">
        <v>111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22">
        <f>ROUNDDOWN(AVERAGE(W32,W33,W34),2)</f>
        <v>4.03</v>
      </c>
    </row>
    <row r="37" spans="1:23" ht="21" customHeight="1" x14ac:dyDescent="0.25">
      <c r="A37" s="56" t="s">
        <v>112</v>
      </c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22">
        <f>ROUNDDOWN(STDEV(W32,W33,W34),2)</f>
        <v>0.02</v>
      </c>
    </row>
    <row r="38" spans="1:23" ht="21" customHeight="1" x14ac:dyDescent="0.25">
      <c r="A38" s="56" t="s">
        <v>113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22">
        <f>ROUNDDOWN(W37/W36*100,2)</f>
        <v>0.49</v>
      </c>
    </row>
    <row r="39" spans="1:23" ht="21" customHeight="1" x14ac:dyDescent="0.25">
      <c r="A39" s="57" t="s">
        <v>114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23">
        <f>W35</f>
        <v>4.01</v>
      </c>
    </row>
    <row r="40" spans="1:23" ht="36.7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</row>
    <row r="41" spans="1:23" ht="42" customHeight="1" x14ac:dyDescent="0.25">
      <c r="A41" s="45" t="s">
        <v>14</v>
      </c>
      <c r="B41" s="45" t="s">
        <v>15</v>
      </c>
      <c r="C41" s="45"/>
      <c r="D41" s="45"/>
      <c r="E41" s="45"/>
      <c r="F41" s="45" t="s">
        <v>70</v>
      </c>
      <c r="G41" s="45"/>
      <c r="H41" s="45" t="s">
        <v>71</v>
      </c>
      <c r="I41" s="45" t="s">
        <v>16</v>
      </c>
      <c r="J41" s="45" t="s">
        <v>21</v>
      </c>
      <c r="K41" s="45" t="s">
        <v>72</v>
      </c>
      <c r="L41" s="45"/>
      <c r="M41" s="45"/>
      <c r="N41" s="45" t="s">
        <v>22</v>
      </c>
      <c r="O41" s="45" t="s">
        <v>73</v>
      </c>
      <c r="P41" s="45" t="s">
        <v>74</v>
      </c>
      <c r="Q41" s="45" t="s">
        <v>75</v>
      </c>
      <c r="R41" s="45" t="s">
        <v>76</v>
      </c>
      <c r="S41" s="45" t="s">
        <v>77</v>
      </c>
      <c r="T41" s="45" t="s">
        <v>18</v>
      </c>
      <c r="U41" s="45" t="s">
        <v>78</v>
      </c>
      <c r="V41" s="45" t="s">
        <v>79</v>
      </c>
      <c r="W41" s="45" t="s">
        <v>80</v>
      </c>
    </row>
    <row r="42" spans="1:23" ht="41.25" customHeight="1" x14ac:dyDescent="0.25">
      <c r="A42" s="45"/>
      <c r="B42" s="9" t="s">
        <v>31</v>
      </c>
      <c r="C42" s="45" t="s">
        <v>32</v>
      </c>
      <c r="D42" s="45"/>
      <c r="E42" s="9" t="s">
        <v>33</v>
      </c>
      <c r="F42" s="9" t="s">
        <v>81</v>
      </c>
      <c r="G42" s="9" t="s">
        <v>82</v>
      </c>
      <c r="H42" s="45"/>
      <c r="I42" s="45"/>
      <c r="J42" s="45"/>
      <c r="K42" s="9" t="s">
        <v>83</v>
      </c>
      <c r="L42" s="9" t="s">
        <v>84</v>
      </c>
      <c r="M42" s="9" t="s">
        <v>85</v>
      </c>
      <c r="N42" s="45"/>
      <c r="O42" s="45"/>
      <c r="P42" s="45"/>
      <c r="Q42" s="45"/>
      <c r="R42" s="45"/>
      <c r="S42" s="45"/>
      <c r="T42" s="45"/>
      <c r="U42" s="45"/>
      <c r="V42" s="45"/>
      <c r="W42" s="45"/>
    </row>
    <row r="43" spans="1:23" ht="15.75" customHeight="1" x14ac:dyDescent="0.25">
      <c r="A43" s="10">
        <v>1</v>
      </c>
      <c r="B43" s="10">
        <v>2</v>
      </c>
      <c r="C43" s="47">
        <v>3</v>
      </c>
      <c r="D43" s="47"/>
      <c r="E43" s="10">
        <v>4</v>
      </c>
      <c r="F43" s="10">
        <v>5</v>
      </c>
      <c r="G43" s="10">
        <v>6</v>
      </c>
      <c r="H43" s="10">
        <v>7</v>
      </c>
      <c r="I43" s="10">
        <v>8</v>
      </c>
      <c r="J43" s="10">
        <v>9</v>
      </c>
      <c r="K43" s="10">
        <v>10</v>
      </c>
      <c r="L43" s="10">
        <v>11</v>
      </c>
      <c r="M43" s="10">
        <v>12</v>
      </c>
      <c r="N43" s="10">
        <v>13</v>
      </c>
      <c r="O43" s="10">
        <v>14</v>
      </c>
      <c r="P43" s="10">
        <v>15</v>
      </c>
      <c r="Q43" s="10">
        <v>16</v>
      </c>
      <c r="R43" s="10">
        <v>17</v>
      </c>
      <c r="S43" s="10">
        <v>18</v>
      </c>
      <c r="T43" s="10">
        <v>19</v>
      </c>
      <c r="U43" s="10">
        <v>20</v>
      </c>
      <c r="V43" s="10">
        <v>21</v>
      </c>
      <c r="W43" s="10">
        <v>22</v>
      </c>
    </row>
    <row r="44" spans="1:23" ht="27.75" customHeight="1" x14ac:dyDescent="0.25">
      <c r="A44" s="11">
        <v>1</v>
      </c>
      <c r="B44" s="12"/>
      <c r="C44" s="48"/>
      <c r="D44" s="48"/>
      <c r="E44" s="12"/>
      <c r="F44" s="12"/>
      <c r="G44" s="20"/>
      <c r="H44" s="12"/>
      <c r="I44" s="20" t="s">
        <v>54</v>
      </c>
      <c r="J44" s="20" t="s">
        <v>46</v>
      </c>
      <c r="K44" s="12">
        <v>1</v>
      </c>
      <c r="L44" s="12">
        <v>1</v>
      </c>
      <c r="M44" s="12">
        <v>1</v>
      </c>
      <c r="N44" s="20" t="s">
        <v>59</v>
      </c>
      <c r="O44" s="20" t="s">
        <v>237</v>
      </c>
      <c r="P44" s="12"/>
      <c r="Q44" s="20" t="s">
        <v>48</v>
      </c>
      <c r="R44" s="14">
        <v>1</v>
      </c>
      <c r="S44" s="14"/>
      <c r="T44" s="12"/>
      <c r="U44" s="20" t="s">
        <v>48</v>
      </c>
      <c r="V44" s="14">
        <v>20</v>
      </c>
      <c r="W44" s="14">
        <v>3.49</v>
      </c>
    </row>
    <row r="45" spans="1:23" ht="27.75" customHeight="1" x14ac:dyDescent="0.25">
      <c r="A45" s="11">
        <v>2</v>
      </c>
      <c r="B45" s="12"/>
      <c r="C45" s="48"/>
      <c r="D45" s="48"/>
      <c r="E45" s="12"/>
      <c r="F45" s="12"/>
      <c r="G45" s="20"/>
      <c r="H45" s="12"/>
      <c r="I45" s="20" t="s">
        <v>54</v>
      </c>
      <c r="J45" s="20" t="s">
        <v>46</v>
      </c>
      <c r="K45" s="12">
        <v>1</v>
      </c>
      <c r="L45" s="12">
        <v>1</v>
      </c>
      <c r="M45" s="12">
        <v>1</v>
      </c>
      <c r="N45" s="20" t="s">
        <v>59</v>
      </c>
      <c r="O45" s="20" t="s">
        <v>239</v>
      </c>
      <c r="P45" s="12"/>
      <c r="Q45" s="20" t="s">
        <v>48</v>
      </c>
      <c r="R45" s="14">
        <v>1</v>
      </c>
      <c r="S45" s="14"/>
      <c r="T45" s="12"/>
      <c r="U45" s="20" t="s">
        <v>48</v>
      </c>
      <c r="V45" s="14">
        <v>20</v>
      </c>
      <c r="W45" s="14">
        <v>3.52</v>
      </c>
    </row>
    <row r="46" spans="1:23" ht="25.5" customHeight="1" x14ac:dyDescent="0.25">
      <c r="A46" s="11">
        <v>3</v>
      </c>
      <c r="B46" s="12"/>
      <c r="C46" s="48"/>
      <c r="D46" s="48"/>
      <c r="E46" s="12"/>
      <c r="F46" s="12"/>
      <c r="G46" s="20"/>
      <c r="H46" s="12"/>
      <c r="I46" s="20" t="s">
        <v>54</v>
      </c>
      <c r="J46" s="20" t="s">
        <v>46</v>
      </c>
      <c r="K46" s="12">
        <v>1</v>
      </c>
      <c r="L46" s="12">
        <v>1</v>
      </c>
      <c r="M46" s="12">
        <v>1</v>
      </c>
      <c r="N46" s="20" t="s">
        <v>59</v>
      </c>
      <c r="O46" s="20" t="s">
        <v>238</v>
      </c>
      <c r="P46" s="12"/>
      <c r="Q46" s="20" t="s">
        <v>48</v>
      </c>
      <c r="R46" s="14">
        <v>1</v>
      </c>
      <c r="S46" s="14"/>
      <c r="T46" s="12"/>
      <c r="U46" s="20" t="s">
        <v>48</v>
      </c>
      <c r="V46" s="14">
        <v>20</v>
      </c>
      <c r="W46" s="14">
        <v>3.51</v>
      </c>
    </row>
    <row r="47" spans="1:23" ht="21" customHeight="1" x14ac:dyDescent="0.25">
      <c r="A47" s="55" t="s">
        <v>110</v>
      </c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21">
        <f>ROUNDDOWN(MIN(W44,W45,W46),2)</f>
        <v>3.49</v>
      </c>
    </row>
    <row r="48" spans="1:23" ht="20.25" customHeight="1" x14ac:dyDescent="0.25">
      <c r="A48" s="56" t="s">
        <v>111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22">
        <f>ROUNDDOWN(AVERAGE(W44,W45,W46),2)</f>
        <v>3.5</v>
      </c>
    </row>
    <row r="49" spans="1:23" ht="21" customHeight="1" x14ac:dyDescent="0.25">
      <c r="A49" s="56" t="s">
        <v>112</v>
      </c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22">
        <f>ROUNDDOWN(STDEV(W44,W45,W46),2)</f>
        <v>0.01</v>
      </c>
    </row>
    <row r="50" spans="1:23" ht="21" customHeight="1" x14ac:dyDescent="0.25">
      <c r="A50" s="56" t="s">
        <v>113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22">
        <f>ROUNDDOWN(W49/W48*100,2)</f>
        <v>0.28000000000000003</v>
      </c>
    </row>
    <row r="51" spans="1:23" ht="21" customHeight="1" x14ac:dyDescent="0.25">
      <c r="A51" s="57" t="s">
        <v>114</v>
      </c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23">
        <f>W47</f>
        <v>3.49</v>
      </c>
    </row>
    <row r="52" spans="1:23" ht="36.7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</row>
    <row r="53" spans="1:23" ht="42" customHeight="1" x14ac:dyDescent="0.25">
      <c r="A53" s="45" t="s">
        <v>14</v>
      </c>
      <c r="B53" s="45" t="s">
        <v>15</v>
      </c>
      <c r="C53" s="45"/>
      <c r="D53" s="45"/>
      <c r="E53" s="45"/>
      <c r="F53" s="45" t="s">
        <v>70</v>
      </c>
      <c r="G53" s="45"/>
      <c r="H53" s="45" t="s">
        <v>71</v>
      </c>
      <c r="I53" s="45" t="s">
        <v>16</v>
      </c>
      <c r="J53" s="45" t="s">
        <v>21</v>
      </c>
      <c r="K53" s="45" t="s">
        <v>72</v>
      </c>
      <c r="L53" s="45"/>
      <c r="M53" s="45"/>
      <c r="N53" s="45" t="s">
        <v>22</v>
      </c>
      <c r="O53" s="45" t="s">
        <v>73</v>
      </c>
      <c r="P53" s="45" t="s">
        <v>74</v>
      </c>
      <c r="Q53" s="45" t="s">
        <v>75</v>
      </c>
      <c r="R53" s="45" t="s">
        <v>76</v>
      </c>
      <c r="S53" s="45" t="s">
        <v>77</v>
      </c>
      <c r="T53" s="45" t="s">
        <v>18</v>
      </c>
      <c r="U53" s="45" t="s">
        <v>78</v>
      </c>
      <c r="V53" s="45" t="s">
        <v>79</v>
      </c>
      <c r="W53" s="45" t="s">
        <v>80</v>
      </c>
    </row>
    <row r="54" spans="1:23" ht="41.25" customHeight="1" x14ac:dyDescent="0.25">
      <c r="A54" s="45"/>
      <c r="B54" s="9" t="s">
        <v>31</v>
      </c>
      <c r="C54" s="45" t="s">
        <v>32</v>
      </c>
      <c r="D54" s="45"/>
      <c r="E54" s="9" t="s">
        <v>33</v>
      </c>
      <c r="F54" s="9" t="s">
        <v>81</v>
      </c>
      <c r="G54" s="9" t="s">
        <v>82</v>
      </c>
      <c r="H54" s="45"/>
      <c r="I54" s="45"/>
      <c r="J54" s="45"/>
      <c r="K54" s="9" t="s">
        <v>83</v>
      </c>
      <c r="L54" s="9" t="s">
        <v>84</v>
      </c>
      <c r="M54" s="9" t="s">
        <v>85</v>
      </c>
      <c r="N54" s="45"/>
      <c r="O54" s="45"/>
      <c r="P54" s="45"/>
      <c r="Q54" s="45"/>
      <c r="R54" s="45"/>
      <c r="S54" s="45"/>
      <c r="T54" s="45"/>
      <c r="U54" s="45"/>
      <c r="V54" s="45"/>
      <c r="W54" s="45"/>
    </row>
    <row r="55" spans="1:23" ht="15.75" customHeight="1" x14ac:dyDescent="0.25">
      <c r="A55" s="10">
        <v>1</v>
      </c>
      <c r="B55" s="10">
        <v>2</v>
      </c>
      <c r="C55" s="47">
        <v>3</v>
      </c>
      <c r="D55" s="47"/>
      <c r="E55" s="10">
        <v>4</v>
      </c>
      <c r="F55" s="10">
        <v>5</v>
      </c>
      <c r="G55" s="10">
        <v>6</v>
      </c>
      <c r="H55" s="10">
        <v>7</v>
      </c>
      <c r="I55" s="10">
        <v>8</v>
      </c>
      <c r="J55" s="10">
        <v>9</v>
      </c>
      <c r="K55" s="10">
        <v>10</v>
      </c>
      <c r="L55" s="10">
        <v>11</v>
      </c>
      <c r="M55" s="10">
        <v>12</v>
      </c>
      <c r="N55" s="10">
        <v>13</v>
      </c>
      <c r="O55" s="10">
        <v>14</v>
      </c>
      <c r="P55" s="10">
        <v>15</v>
      </c>
      <c r="Q55" s="10">
        <v>16</v>
      </c>
      <c r="R55" s="10">
        <v>17</v>
      </c>
      <c r="S55" s="10">
        <v>18</v>
      </c>
      <c r="T55" s="10">
        <v>19</v>
      </c>
      <c r="U55" s="10">
        <v>20</v>
      </c>
      <c r="V55" s="10">
        <v>21</v>
      </c>
      <c r="W55" s="10">
        <v>22</v>
      </c>
    </row>
    <row r="56" spans="1:23" ht="41.25" customHeight="1" x14ac:dyDescent="0.25">
      <c r="A56" s="11">
        <v>1</v>
      </c>
      <c r="B56" s="12"/>
      <c r="C56" s="48"/>
      <c r="D56" s="48"/>
      <c r="E56" s="12"/>
      <c r="F56" s="12"/>
      <c r="G56" s="20"/>
      <c r="H56" s="12"/>
      <c r="I56" s="20" t="s">
        <v>60</v>
      </c>
      <c r="J56" s="20" t="s">
        <v>46</v>
      </c>
      <c r="K56" s="12">
        <v>1</v>
      </c>
      <c r="L56" s="12">
        <v>1</v>
      </c>
      <c r="M56" s="12">
        <v>1</v>
      </c>
      <c r="N56" s="20" t="s">
        <v>138</v>
      </c>
      <c r="O56" s="20" t="s">
        <v>237</v>
      </c>
      <c r="P56" s="12"/>
      <c r="Q56" s="20" t="s">
        <v>48</v>
      </c>
      <c r="R56" s="14">
        <v>1</v>
      </c>
      <c r="S56" s="14"/>
      <c r="T56" s="12"/>
      <c r="U56" s="20" t="s">
        <v>48</v>
      </c>
      <c r="V56" s="14">
        <v>20</v>
      </c>
      <c r="W56" s="14">
        <v>5.49</v>
      </c>
    </row>
    <row r="57" spans="1:23" ht="41.25" customHeight="1" x14ac:dyDescent="0.25">
      <c r="A57" s="11">
        <v>2</v>
      </c>
      <c r="B57" s="12"/>
      <c r="C57" s="48"/>
      <c r="D57" s="48"/>
      <c r="E57" s="12"/>
      <c r="F57" s="12"/>
      <c r="G57" s="20"/>
      <c r="H57" s="12"/>
      <c r="I57" s="20" t="s">
        <v>60</v>
      </c>
      <c r="J57" s="20" t="s">
        <v>46</v>
      </c>
      <c r="K57" s="12">
        <v>1</v>
      </c>
      <c r="L57" s="12">
        <v>1</v>
      </c>
      <c r="M57" s="12">
        <v>1</v>
      </c>
      <c r="N57" s="20" t="s">
        <v>138</v>
      </c>
      <c r="O57" s="20" t="s">
        <v>239</v>
      </c>
      <c r="P57" s="12"/>
      <c r="Q57" s="20" t="s">
        <v>48</v>
      </c>
      <c r="R57" s="14">
        <v>1</v>
      </c>
      <c r="S57" s="14"/>
      <c r="T57" s="12"/>
      <c r="U57" s="20" t="s">
        <v>48</v>
      </c>
      <c r="V57" s="14">
        <v>20</v>
      </c>
      <c r="W57" s="14">
        <v>5.55</v>
      </c>
    </row>
    <row r="58" spans="1:23" ht="41.25" customHeight="1" x14ac:dyDescent="0.25">
      <c r="A58" s="11">
        <v>3</v>
      </c>
      <c r="B58" s="12"/>
      <c r="C58" s="48"/>
      <c r="D58" s="48"/>
      <c r="E58" s="12"/>
      <c r="F58" s="12"/>
      <c r="G58" s="20"/>
      <c r="H58" s="12"/>
      <c r="I58" s="20" t="s">
        <v>60</v>
      </c>
      <c r="J58" s="20" t="s">
        <v>46</v>
      </c>
      <c r="K58" s="12">
        <v>1</v>
      </c>
      <c r="L58" s="12">
        <v>1</v>
      </c>
      <c r="M58" s="12">
        <v>1</v>
      </c>
      <c r="N58" s="20" t="s">
        <v>138</v>
      </c>
      <c r="O58" s="20" t="s">
        <v>238</v>
      </c>
      <c r="P58" s="12"/>
      <c r="Q58" s="20" t="s">
        <v>48</v>
      </c>
      <c r="R58" s="14">
        <v>1</v>
      </c>
      <c r="S58" s="14"/>
      <c r="T58" s="12"/>
      <c r="U58" s="20" t="s">
        <v>48</v>
      </c>
      <c r="V58" s="14">
        <v>20</v>
      </c>
      <c r="W58" s="14">
        <v>5.53</v>
      </c>
    </row>
    <row r="59" spans="1:23" ht="21" customHeight="1" x14ac:dyDescent="0.25">
      <c r="A59" s="55" t="s">
        <v>110</v>
      </c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21">
        <f>ROUNDDOWN(MIN(W56,W57,W58),2)</f>
        <v>5.49</v>
      </c>
    </row>
    <row r="60" spans="1:23" ht="21" customHeight="1" x14ac:dyDescent="0.25">
      <c r="A60" s="56" t="s">
        <v>111</v>
      </c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22">
        <f>ROUNDDOWN(AVERAGE(W56,W57,W58),2)</f>
        <v>5.52</v>
      </c>
    </row>
    <row r="61" spans="1:23" ht="20.25" customHeight="1" x14ac:dyDescent="0.25">
      <c r="A61" s="56" t="s">
        <v>112</v>
      </c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22">
        <f>ROUNDDOWN(STDEV(W56,W57,W58),2)</f>
        <v>0.03</v>
      </c>
    </row>
    <row r="62" spans="1:23" ht="21" customHeight="1" x14ac:dyDescent="0.25">
      <c r="A62" s="56" t="s">
        <v>113</v>
      </c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22">
        <f>ROUNDDOWN(W61/W60*100,2)</f>
        <v>0.54</v>
      </c>
    </row>
    <row r="63" spans="1:23" ht="21" customHeight="1" x14ac:dyDescent="0.25">
      <c r="A63" s="57" t="s">
        <v>114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23">
        <f>W59</f>
        <v>5.49</v>
      </c>
    </row>
    <row r="64" spans="1:23" ht="36.7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</row>
    <row r="65" spans="1:23" ht="42" customHeight="1" x14ac:dyDescent="0.25">
      <c r="A65" s="45" t="s">
        <v>14</v>
      </c>
      <c r="B65" s="45" t="s">
        <v>15</v>
      </c>
      <c r="C65" s="45"/>
      <c r="D65" s="45"/>
      <c r="E65" s="45"/>
      <c r="F65" s="45" t="s">
        <v>70</v>
      </c>
      <c r="G65" s="45"/>
      <c r="H65" s="45" t="s">
        <v>71</v>
      </c>
      <c r="I65" s="45" t="s">
        <v>16</v>
      </c>
      <c r="J65" s="45" t="s">
        <v>21</v>
      </c>
      <c r="K65" s="45" t="s">
        <v>72</v>
      </c>
      <c r="L65" s="45"/>
      <c r="M65" s="45"/>
      <c r="N65" s="45" t="s">
        <v>22</v>
      </c>
      <c r="O65" s="45" t="s">
        <v>73</v>
      </c>
      <c r="P65" s="45" t="s">
        <v>74</v>
      </c>
      <c r="Q65" s="45" t="s">
        <v>75</v>
      </c>
      <c r="R65" s="45" t="s">
        <v>76</v>
      </c>
      <c r="S65" s="45" t="s">
        <v>77</v>
      </c>
      <c r="T65" s="45" t="s">
        <v>18</v>
      </c>
      <c r="U65" s="45" t="s">
        <v>78</v>
      </c>
      <c r="V65" s="45" t="s">
        <v>79</v>
      </c>
      <c r="W65" s="45" t="s">
        <v>80</v>
      </c>
    </row>
    <row r="66" spans="1:23" ht="41.25" customHeight="1" x14ac:dyDescent="0.25">
      <c r="A66" s="45"/>
      <c r="B66" s="9" t="s">
        <v>31</v>
      </c>
      <c r="C66" s="45" t="s">
        <v>32</v>
      </c>
      <c r="D66" s="45"/>
      <c r="E66" s="9" t="s">
        <v>33</v>
      </c>
      <c r="F66" s="9" t="s">
        <v>81</v>
      </c>
      <c r="G66" s="9" t="s">
        <v>82</v>
      </c>
      <c r="H66" s="45"/>
      <c r="I66" s="45"/>
      <c r="J66" s="45"/>
      <c r="K66" s="9" t="s">
        <v>83</v>
      </c>
      <c r="L66" s="9" t="s">
        <v>84</v>
      </c>
      <c r="M66" s="9" t="s">
        <v>85</v>
      </c>
      <c r="N66" s="45"/>
      <c r="O66" s="45"/>
      <c r="P66" s="45"/>
      <c r="Q66" s="45"/>
      <c r="R66" s="45"/>
      <c r="S66" s="45"/>
      <c r="T66" s="45"/>
      <c r="U66" s="45"/>
      <c r="V66" s="45"/>
      <c r="W66" s="45"/>
    </row>
    <row r="67" spans="1:23" ht="15.75" customHeight="1" x14ac:dyDescent="0.25">
      <c r="A67" s="10">
        <v>1</v>
      </c>
      <c r="B67" s="10">
        <v>2</v>
      </c>
      <c r="C67" s="47">
        <v>3</v>
      </c>
      <c r="D67" s="47"/>
      <c r="E67" s="10">
        <v>4</v>
      </c>
      <c r="F67" s="10">
        <v>5</v>
      </c>
      <c r="G67" s="10">
        <v>6</v>
      </c>
      <c r="H67" s="10">
        <v>7</v>
      </c>
      <c r="I67" s="10">
        <v>8</v>
      </c>
      <c r="J67" s="10">
        <v>9</v>
      </c>
      <c r="K67" s="10">
        <v>10</v>
      </c>
      <c r="L67" s="10">
        <v>11</v>
      </c>
      <c r="M67" s="10">
        <v>12</v>
      </c>
      <c r="N67" s="10">
        <v>13</v>
      </c>
      <c r="O67" s="10">
        <v>14</v>
      </c>
      <c r="P67" s="10">
        <v>15</v>
      </c>
      <c r="Q67" s="10">
        <v>16</v>
      </c>
      <c r="R67" s="10">
        <v>17</v>
      </c>
      <c r="S67" s="10">
        <v>18</v>
      </c>
      <c r="T67" s="10">
        <v>19</v>
      </c>
      <c r="U67" s="10">
        <v>20</v>
      </c>
      <c r="V67" s="10">
        <v>21</v>
      </c>
      <c r="W67" s="10">
        <v>22</v>
      </c>
    </row>
    <row r="68" spans="1:23" ht="26.25" customHeight="1" x14ac:dyDescent="0.25">
      <c r="A68" s="11">
        <v>1</v>
      </c>
      <c r="B68" s="12"/>
      <c r="C68" s="48"/>
      <c r="D68" s="48"/>
      <c r="E68" s="12"/>
      <c r="F68" s="12"/>
      <c r="G68" s="20"/>
      <c r="H68" s="12"/>
      <c r="I68" s="20" t="s">
        <v>62</v>
      </c>
      <c r="J68" s="20" t="s">
        <v>64</v>
      </c>
      <c r="K68" s="12">
        <v>1</v>
      </c>
      <c r="L68" s="12">
        <v>1</v>
      </c>
      <c r="M68" s="12">
        <v>1</v>
      </c>
      <c r="N68" s="20" t="s">
        <v>65</v>
      </c>
      <c r="O68" s="20" t="s">
        <v>237</v>
      </c>
      <c r="P68" s="12"/>
      <c r="Q68" s="20" t="s">
        <v>53</v>
      </c>
      <c r="R68" s="14">
        <v>1</v>
      </c>
      <c r="S68" s="14"/>
      <c r="T68" s="12"/>
      <c r="U68" s="20" t="s">
        <v>53</v>
      </c>
      <c r="V68" s="14">
        <v>10</v>
      </c>
      <c r="W68" s="14">
        <v>10.02</v>
      </c>
    </row>
    <row r="69" spans="1:23" ht="23.25" customHeight="1" x14ac:dyDescent="0.25">
      <c r="A69" s="11">
        <v>2</v>
      </c>
      <c r="B69" s="12"/>
      <c r="C69" s="48"/>
      <c r="D69" s="48"/>
      <c r="E69" s="12"/>
      <c r="F69" s="12"/>
      <c r="G69" s="20"/>
      <c r="H69" s="12"/>
      <c r="I69" s="20" t="s">
        <v>62</v>
      </c>
      <c r="J69" s="20" t="s">
        <v>64</v>
      </c>
      <c r="K69" s="12">
        <v>1</v>
      </c>
      <c r="L69" s="12">
        <v>1</v>
      </c>
      <c r="M69" s="12">
        <v>1</v>
      </c>
      <c r="N69" s="20" t="s">
        <v>65</v>
      </c>
      <c r="O69" s="20" t="s">
        <v>239</v>
      </c>
      <c r="P69" s="12"/>
      <c r="Q69" s="20" t="s">
        <v>53</v>
      </c>
      <c r="R69" s="14">
        <v>1</v>
      </c>
      <c r="S69" s="14"/>
      <c r="T69" s="12"/>
      <c r="U69" s="20" t="s">
        <v>53</v>
      </c>
      <c r="V69" s="14">
        <v>10</v>
      </c>
      <c r="W69" s="14">
        <v>10.130000000000001</v>
      </c>
    </row>
    <row r="70" spans="1:23" ht="27" customHeight="1" x14ac:dyDescent="0.25">
      <c r="A70" s="11">
        <v>3</v>
      </c>
      <c r="B70" s="12"/>
      <c r="C70" s="48"/>
      <c r="D70" s="48"/>
      <c r="E70" s="12"/>
      <c r="F70" s="12"/>
      <c r="G70" s="20"/>
      <c r="H70" s="12"/>
      <c r="I70" s="20" t="s">
        <v>62</v>
      </c>
      <c r="J70" s="20" t="s">
        <v>64</v>
      </c>
      <c r="K70" s="12">
        <v>1</v>
      </c>
      <c r="L70" s="12">
        <v>1</v>
      </c>
      <c r="M70" s="12">
        <v>1</v>
      </c>
      <c r="N70" s="20" t="s">
        <v>65</v>
      </c>
      <c r="O70" s="20" t="s">
        <v>238</v>
      </c>
      <c r="P70" s="12"/>
      <c r="Q70" s="20" t="s">
        <v>53</v>
      </c>
      <c r="R70" s="14">
        <v>1</v>
      </c>
      <c r="S70" s="14"/>
      <c r="T70" s="12"/>
      <c r="U70" s="20" t="s">
        <v>53</v>
      </c>
      <c r="V70" s="14">
        <v>10</v>
      </c>
      <c r="W70" s="14">
        <v>10.1</v>
      </c>
    </row>
    <row r="71" spans="1:23" ht="21" customHeight="1" x14ac:dyDescent="0.25">
      <c r="A71" s="55" t="s">
        <v>110</v>
      </c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21">
        <f>ROUNDDOWN(MIN(W68,W69,W70),2)</f>
        <v>10.02</v>
      </c>
    </row>
    <row r="72" spans="1:23" ht="21" customHeight="1" x14ac:dyDescent="0.25">
      <c r="A72" s="56" t="s">
        <v>111</v>
      </c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22">
        <f>ROUNDDOWN(AVERAGE(W68,W69,W70),2)</f>
        <v>10.08</v>
      </c>
    </row>
    <row r="73" spans="1:23" ht="20.25" customHeight="1" x14ac:dyDescent="0.25">
      <c r="A73" s="56" t="s">
        <v>112</v>
      </c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22">
        <f>ROUNDDOWN(STDEV(W68,W69,W70),2)</f>
        <v>0.05</v>
      </c>
    </row>
    <row r="74" spans="1:23" ht="21" customHeight="1" x14ac:dyDescent="0.25">
      <c r="A74" s="56" t="s">
        <v>113</v>
      </c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22">
        <f>ROUNDDOWN(W73/W72*100,2)</f>
        <v>0.49</v>
      </c>
    </row>
    <row r="75" spans="1:23" ht="21" customHeight="1" x14ac:dyDescent="0.25">
      <c r="A75" s="57" t="s">
        <v>114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23">
        <f>W71</f>
        <v>10.02</v>
      </c>
    </row>
    <row r="76" spans="1:23" ht="0.75" customHeight="1" x14ac:dyDescent="0.25"/>
    <row r="77" spans="1:23" ht="37.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</row>
    <row r="78" spans="1:23" ht="18" customHeight="1" x14ac:dyDescent="0.25">
      <c r="A78" s="50" t="s">
        <v>86</v>
      </c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</row>
    <row r="79" spans="1:23" ht="45" customHeight="1" x14ac:dyDescent="0.25">
      <c r="A79" s="51" t="s">
        <v>14</v>
      </c>
      <c r="B79" s="51" t="s">
        <v>15</v>
      </c>
      <c r="C79" s="51"/>
      <c r="D79" s="51"/>
      <c r="E79" s="51"/>
      <c r="F79" s="51" t="s">
        <v>70</v>
      </c>
      <c r="G79" s="51"/>
      <c r="H79" s="51" t="s">
        <v>71</v>
      </c>
      <c r="I79" s="51" t="s">
        <v>16</v>
      </c>
      <c r="J79" s="51" t="s">
        <v>21</v>
      </c>
      <c r="K79" s="51" t="s">
        <v>72</v>
      </c>
      <c r="L79" s="51"/>
      <c r="M79" s="51"/>
      <c r="N79" s="51" t="s">
        <v>22</v>
      </c>
      <c r="O79" s="51" t="s">
        <v>73</v>
      </c>
      <c r="P79" s="51" t="s">
        <v>74</v>
      </c>
      <c r="Q79" s="51" t="s">
        <v>75</v>
      </c>
      <c r="R79" s="51" t="s">
        <v>76</v>
      </c>
      <c r="S79" s="51" t="s">
        <v>77</v>
      </c>
      <c r="T79" s="51" t="s">
        <v>18</v>
      </c>
      <c r="U79" s="51" t="s">
        <v>78</v>
      </c>
      <c r="V79" s="51" t="s">
        <v>79</v>
      </c>
    </row>
    <row r="80" spans="1:23" ht="38.25" customHeight="1" x14ac:dyDescent="0.25">
      <c r="A80" s="51"/>
      <c r="B80" s="15" t="s">
        <v>31</v>
      </c>
      <c r="C80" s="51" t="s">
        <v>32</v>
      </c>
      <c r="D80" s="51"/>
      <c r="E80" s="15" t="s">
        <v>33</v>
      </c>
      <c r="F80" s="15" t="s">
        <v>81</v>
      </c>
      <c r="G80" s="15" t="s">
        <v>82</v>
      </c>
      <c r="H80" s="51"/>
      <c r="I80" s="51"/>
      <c r="J80" s="51"/>
      <c r="K80" s="15" t="s">
        <v>83</v>
      </c>
      <c r="L80" s="15" t="s">
        <v>84</v>
      </c>
      <c r="M80" s="15" t="s">
        <v>85</v>
      </c>
      <c r="N80" s="51"/>
      <c r="O80" s="51"/>
      <c r="P80" s="51"/>
      <c r="Q80" s="51"/>
      <c r="R80" s="51"/>
      <c r="S80" s="51"/>
      <c r="T80" s="51"/>
      <c r="U80" s="51"/>
      <c r="V80" s="51"/>
    </row>
    <row r="81" spans="1:22" ht="16.5" customHeight="1" x14ac:dyDescent="0.25">
      <c r="A81" s="16">
        <v>1</v>
      </c>
      <c r="B81" s="16">
        <v>2</v>
      </c>
      <c r="C81" s="52">
        <v>3</v>
      </c>
      <c r="D81" s="52"/>
      <c r="E81" s="16">
        <v>4</v>
      </c>
      <c r="F81" s="16">
        <v>5</v>
      </c>
      <c r="G81" s="16">
        <v>6</v>
      </c>
      <c r="H81" s="16">
        <v>7</v>
      </c>
      <c r="I81" s="16">
        <v>8</v>
      </c>
      <c r="J81" s="16">
        <v>9</v>
      </c>
      <c r="K81" s="16">
        <v>10</v>
      </c>
      <c r="L81" s="16">
        <v>11</v>
      </c>
      <c r="M81" s="16">
        <v>12</v>
      </c>
      <c r="N81" s="16">
        <v>13</v>
      </c>
      <c r="O81" s="16">
        <v>14</v>
      </c>
      <c r="P81" s="16">
        <v>15</v>
      </c>
      <c r="Q81" s="16">
        <v>16</v>
      </c>
      <c r="R81" s="16">
        <v>17</v>
      </c>
      <c r="S81" s="16">
        <v>18</v>
      </c>
      <c r="T81" s="16">
        <v>19</v>
      </c>
      <c r="U81" s="16">
        <v>20</v>
      </c>
      <c r="V81" s="16">
        <v>21</v>
      </c>
    </row>
    <row r="82" spans="1:22" ht="18" customHeight="1" x14ac:dyDescent="0.25">
      <c r="A82" s="17"/>
      <c r="B82" s="18"/>
      <c r="C82" s="53"/>
      <c r="D82" s="53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9"/>
      <c r="P82" s="18"/>
      <c r="Q82" s="18"/>
      <c r="R82" s="18"/>
      <c r="S82" s="18"/>
      <c r="T82" s="18"/>
      <c r="U82" s="18"/>
      <c r="V82" s="18"/>
    </row>
  </sheetData>
  <mergeCells count="193">
    <mergeCell ref="J17:J18"/>
    <mergeCell ref="I17:I18"/>
    <mergeCell ref="H17:H18"/>
    <mergeCell ref="Q17:Q18"/>
    <mergeCell ref="W17:W18"/>
    <mergeCell ref="C18:D18"/>
    <mergeCell ref="C81:D81"/>
    <mergeCell ref="C82:D82"/>
    <mergeCell ref="C7:D7"/>
    <mergeCell ref="C8:D8"/>
    <mergeCell ref="C9:D9"/>
    <mergeCell ref="C10:D10"/>
    <mergeCell ref="A11:V11"/>
    <mergeCell ref="A12:V12"/>
    <mergeCell ref="A13:V13"/>
    <mergeCell ref="A14:V14"/>
    <mergeCell ref="A15:V15"/>
    <mergeCell ref="A16:W16"/>
    <mergeCell ref="T17:T18"/>
    <mergeCell ref="S17:S18"/>
    <mergeCell ref="U17:U18"/>
    <mergeCell ref="V17:V18"/>
    <mergeCell ref="R17:R18"/>
    <mergeCell ref="F17:G17"/>
    <mergeCell ref="A17:A18"/>
    <mergeCell ref="P17:P18"/>
    <mergeCell ref="O17:O18"/>
    <mergeCell ref="B17:E17"/>
    <mergeCell ref="N17:N18"/>
    <mergeCell ref="K17:M17"/>
    <mergeCell ref="A77:V77"/>
    <mergeCell ref="A78:V78"/>
    <mergeCell ref="V79:V80"/>
    <mergeCell ref="U79:U80"/>
    <mergeCell ref="T79:T80"/>
    <mergeCell ref="S79:S80"/>
    <mergeCell ref="R79:R80"/>
    <mergeCell ref="A79:A80"/>
    <mergeCell ref="Q79:Q80"/>
    <mergeCell ref="N79:N80"/>
    <mergeCell ref="O79:O80"/>
    <mergeCell ref="J79:J80"/>
    <mergeCell ref="I79:I80"/>
    <mergeCell ref="H79:H80"/>
    <mergeCell ref="F79:G79"/>
    <mergeCell ref="B79:E79"/>
    <mergeCell ref="P79:P80"/>
    <mergeCell ref="K79:M79"/>
    <mergeCell ref="C80:D80"/>
    <mergeCell ref="C67:D67"/>
    <mergeCell ref="C68:D68"/>
    <mergeCell ref="C69:D69"/>
    <mergeCell ref="C70:D70"/>
    <mergeCell ref="A71:V71"/>
    <mergeCell ref="A72:V72"/>
    <mergeCell ref="A73:V73"/>
    <mergeCell ref="A74:V74"/>
    <mergeCell ref="A75:V75"/>
    <mergeCell ref="A64:W64"/>
    <mergeCell ref="J65:J66"/>
    <mergeCell ref="N65:N66"/>
    <mergeCell ref="K65:M65"/>
    <mergeCell ref="O65:O66"/>
    <mergeCell ref="I65:I66"/>
    <mergeCell ref="H65:H66"/>
    <mergeCell ref="F65:G65"/>
    <mergeCell ref="W65:W66"/>
    <mergeCell ref="V65:V66"/>
    <mergeCell ref="P65:P66"/>
    <mergeCell ref="B65:E65"/>
    <mergeCell ref="S65:S66"/>
    <mergeCell ref="A65:A66"/>
    <mergeCell ref="T65:T66"/>
    <mergeCell ref="U65:U66"/>
    <mergeCell ref="R65:R66"/>
    <mergeCell ref="Q65:Q66"/>
    <mergeCell ref="C66:D66"/>
    <mergeCell ref="C55:D55"/>
    <mergeCell ref="C56:D56"/>
    <mergeCell ref="C57:D57"/>
    <mergeCell ref="C58:D58"/>
    <mergeCell ref="A59:V59"/>
    <mergeCell ref="A60:V60"/>
    <mergeCell ref="A61:V61"/>
    <mergeCell ref="A62:V62"/>
    <mergeCell ref="A63:V63"/>
    <mergeCell ref="A52:W52"/>
    <mergeCell ref="O53:O54"/>
    <mergeCell ref="K53:M53"/>
    <mergeCell ref="J53:J54"/>
    <mergeCell ref="Q53:Q54"/>
    <mergeCell ref="I53:I54"/>
    <mergeCell ref="N53:N54"/>
    <mergeCell ref="P53:P54"/>
    <mergeCell ref="W53:W54"/>
    <mergeCell ref="F53:G53"/>
    <mergeCell ref="T53:T54"/>
    <mergeCell ref="U53:U54"/>
    <mergeCell ref="R53:R54"/>
    <mergeCell ref="B53:E53"/>
    <mergeCell ref="V53:V54"/>
    <mergeCell ref="A53:A54"/>
    <mergeCell ref="H53:H54"/>
    <mergeCell ref="S53:S54"/>
    <mergeCell ref="C54:D54"/>
    <mergeCell ref="C43:D43"/>
    <mergeCell ref="C44:D44"/>
    <mergeCell ref="C45:D45"/>
    <mergeCell ref="C46:D46"/>
    <mergeCell ref="A47:V47"/>
    <mergeCell ref="A48:V48"/>
    <mergeCell ref="A49:V49"/>
    <mergeCell ref="A50:V50"/>
    <mergeCell ref="A51:V51"/>
    <mergeCell ref="A40:W40"/>
    <mergeCell ref="Q41:Q42"/>
    <mergeCell ref="R41:R42"/>
    <mergeCell ref="A41:A42"/>
    <mergeCell ref="S41:S42"/>
    <mergeCell ref="T41:T42"/>
    <mergeCell ref="U41:U42"/>
    <mergeCell ref="V41:V42"/>
    <mergeCell ref="P41:P42"/>
    <mergeCell ref="N41:N42"/>
    <mergeCell ref="W41:W42"/>
    <mergeCell ref="K41:M41"/>
    <mergeCell ref="J41:J42"/>
    <mergeCell ref="I41:I42"/>
    <mergeCell ref="B41:E41"/>
    <mergeCell ref="H41:H42"/>
    <mergeCell ref="F41:G41"/>
    <mergeCell ref="O41:O42"/>
    <mergeCell ref="C42:D42"/>
    <mergeCell ref="C31:D31"/>
    <mergeCell ref="C32:D32"/>
    <mergeCell ref="C33:D33"/>
    <mergeCell ref="C34:D34"/>
    <mergeCell ref="A35:V35"/>
    <mergeCell ref="A36:V36"/>
    <mergeCell ref="A37:V37"/>
    <mergeCell ref="A38:V38"/>
    <mergeCell ref="A39:V39"/>
    <mergeCell ref="A28:W28"/>
    <mergeCell ref="H29:H30"/>
    <mergeCell ref="V29:V30"/>
    <mergeCell ref="A29:A30"/>
    <mergeCell ref="U29:U30"/>
    <mergeCell ref="T29:T30"/>
    <mergeCell ref="S29:S30"/>
    <mergeCell ref="R29:R30"/>
    <mergeCell ref="Q29:Q30"/>
    <mergeCell ref="P29:P30"/>
    <mergeCell ref="F29:G29"/>
    <mergeCell ref="O29:O30"/>
    <mergeCell ref="N29:N30"/>
    <mergeCell ref="K29:M29"/>
    <mergeCell ref="B29:E29"/>
    <mergeCell ref="J29:J30"/>
    <mergeCell ref="I29:I30"/>
    <mergeCell ref="W29:W30"/>
    <mergeCell ref="C30:D30"/>
    <mergeCell ref="C19:D19"/>
    <mergeCell ref="C20:D20"/>
    <mergeCell ref="C21:D21"/>
    <mergeCell ref="C22:D22"/>
    <mergeCell ref="A23:V23"/>
    <mergeCell ref="A24:V24"/>
    <mergeCell ref="A25:V25"/>
    <mergeCell ref="A26:V26"/>
    <mergeCell ref="A27:V27"/>
    <mergeCell ref="A1:W1"/>
    <mergeCell ref="A2:W2"/>
    <mergeCell ref="D3:W3"/>
    <mergeCell ref="A3:C3"/>
    <mergeCell ref="A4:W4"/>
    <mergeCell ref="V5:V6"/>
    <mergeCell ref="H5:H6"/>
    <mergeCell ref="W5:W6"/>
    <mergeCell ref="J5:J6"/>
    <mergeCell ref="K5:M5"/>
    <mergeCell ref="N5:N6"/>
    <mergeCell ref="O5:O6"/>
    <mergeCell ref="P5:P6"/>
    <mergeCell ref="Q5:Q6"/>
    <mergeCell ref="R5:R6"/>
    <mergeCell ref="S5:S6"/>
    <mergeCell ref="T5:T6"/>
    <mergeCell ref="U5:U6"/>
    <mergeCell ref="F5:G5"/>
    <mergeCell ref="A5:A6"/>
    <mergeCell ref="I5:I6"/>
    <mergeCell ref="B5:E5"/>
    <mergeCell ref="C6:D6"/>
  </mergeCells>
  <hyperlinks>
    <hyperlink ref="O8" r:id="rId1" xr:uid="{00000000-0004-0000-0200-000000000000}"/>
    <hyperlink ref="P8" r:id="rId2" xr:uid="{00000000-0004-0000-0200-000001000000}"/>
    <hyperlink ref="O9" r:id="rId3" xr:uid="{00000000-0004-0000-0200-000002000000}"/>
    <hyperlink ref="P9" r:id="rId4" xr:uid="{00000000-0004-0000-0200-000003000000}"/>
    <hyperlink ref="O10" r:id="rId5" xr:uid="{00000000-0004-0000-0200-000004000000}"/>
    <hyperlink ref="P10" r:id="rId6" xr:uid="{00000000-0004-0000-0200-000005000000}"/>
    <hyperlink ref="O20" r:id="rId7" xr:uid="{00000000-0004-0000-0200-000006000000}"/>
    <hyperlink ref="P20" r:id="rId8" xr:uid="{00000000-0004-0000-0200-000007000000}"/>
    <hyperlink ref="O21" r:id="rId9" xr:uid="{00000000-0004-0000-0200-000008000000}"/>
    <hyperlink ref="P21" r:id="rId10" xr:uid="{00000000-0004-0000-0200-000009000000}"/>
    <hyperlink ref="O22" r:id="rId11" xr:uid="{00000000-0004-0000-0200-00000A000000}"/>
    <hyperlink ref="P22" r:id="rId12" xr:uid="{00000000-0004-0000-0200-00000B000000}"/>
    <hyperlink ref="O32" r:id="rId13" display="КП №" xr:uid="{00000000-0004-0000-0200-00000C000000}"/>
    <hyperlink ref="O33:O34" r:id="rId14" display="КП №" xr:uid="{A278828E-758E-47E5-A5F0-A44D303A4E5B}"/>
    <hyperlink ref="O44" r:id="rId15" display="КП №" xr:uid="{8B4E6B2C-7CE8-41B5-A703-E3B393FDD3A8}"/>
    <hyperlink ref="O45:O46" r:id="rId16" display="КП №" xr:uid="{8A52DC53-95F5-4962-9EFA-10E6D6F1BE7B}"/>
    <hyperlink ref="O56" r:id="rId17" display="КП №" xr:uid="{6F181480-C54D-4684-A2EF-2186D5543BB6}"/>
    <hyperlink ref="O57:O58" r:id="rId18" display="КП №" xr:uid="{5FB6868B-8E53-4543-8C05-C9EE4A43DCFC}"/>
    <hyperlink ref="O68" r:id="rId19" display="КП №" xr:uid="{4E19878C-2569-4D08-83E7-9C39283D8AA9}"/>
    <hyperlink ref="O69:O70" r:id="rId20" display="КП №" xr:uid="{93B829F6-9A70-449B-83C0-74E9CDEFA579}"/>
  </hyperlinks>
  <pageMargins left="0" right="0" top="0.79027780000000003" bottom="9.7222230000000003E-3" header="0.3" footer="0.3"/>
  <pageSetup paperSize="0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Q82"/>
  <sheetViews>
    <sheetView workbookViewId="0"/>
  </sheetViews>
  <sheetFormatPr defaultRowHeight="15" x14ac:dyDescent="0.25"/>
  <cols>
    <col min="1" max="1" width="6.85546875" style="1" customWidth="1"/>
    <col min="2" max="2" width="29" style="1" customWidth="1"/>
    <col min="3" max="3" width="27.85546875" style="1" customWidth="1"/>
    <col min="4" max="4" width="29.140625" style="1" customWidth="1"/>
    <col min="5" max="5" width="22.28515625" style="1" customWidth="1"/>
    <col min="6" max="7" width="22.140625" style="1" customWidth="1"/>
    <col min="8" max="8" width="13.7109375" style="1" customWidth="1"/>
    <col min="9" max="10" width="12" style="1" customWidth="1"/>
    <col min="11" max="11" width="8.5703125" style="1" customWidth="1"/>
    <col min="12" max="12" width="12" style="1" customWidth="1"/>
    <col min="13" max="13" width="17.140625" style="1" customWidth="1"/>
    <col min="14" max="14" width="8.5703125" style="1" customWidth="1"/>
    <col min="15" max="15" width="10.28515625" style="1" customWidth="1"/>
    <col min="16" max="16" width="15.28515625" style="1" customWidth="1"/>
    <col min="17" max="17" width="0.140625" style="1" customWidth="1"/>
  </cols>
  <sheetData>
    <row r="1" spans="1:17" ht="18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18" customHeight="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17" ht="18" customHeight="1" x14ac:dyDescent="0.25">
      <c r="A3" s="44" t="s">
        <v>139</v>
      </c>
      <c r="B3" s="44"/>
      <c r="C3" s="44"/>
      <c r="D3" s="46" t="s">
        <v>7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</row>
    <row r="4" spans="1:17" ht="18" customHeight="1" x14ac:dyDescent="0.25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</row>
    <row r="5" spans="1:17" ht="18" customHeight="1" x14ac:dyDescent="0.25">
      <c r="A5" s="58" t="s">
        <v>140</v>
      </c>
      <c r="B5" s="58"/>
      <c r="C5" s="59" t="s">
        <v>141</v>
      </c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</row>
    <row r="6" spans="1:17" ht="38.25" customHeight="1" x14ac:dyDescent="0.25">
      <c r="A6" s="45" t="s">
        <v>14</v>
      </c>
      <c r="B6" s="45" t="s">
        <v>142</v>
      </c>
      <c r="C6" s="45" t="s">
        <v>143</v>
      </c>
      <c r="D6" s="47" t="s">
        <v>144</v>
      </c>
      <c r="E6" s="45" t="s">
        <v>72</v>
      </c>
      <c r="F6" s="45"/>
      <c r="G6" s="45"/>
      <c r="H6" s="45" t="s">
        <v>145</v>
      </c>
      <c r="I6" s="45" t="s">
        <v>146</v>
      </c>
      <c r="J6" s="45" t="s">
        <v>147</v>
      </c>
      <c r="K6" s="45" t="s">
        <v>148</v>
      </c>
      <c r="L6" s="45" t="s">
        <v>149</v>
      </c>
      <c r="M6" s="45" t="s">
        <v>150</v>
      </c>
      <c r="N6" s="45" t="s">
        <v>151</v>
      </c>
      <c r="O6" s="45" t="s">
        <v>152</v>
      </c>
      <c r="P6" s="45" t="s">
        <v>153</v>
      </c>
      <c r="Q6" s="45"/>
    </row>
    <row r="7" spans="1:17" ht="24.75" customHeight="1" x14ac:dyDescent="0.25">
      <c r="A7" s="45"/>
      <c r="B7" s="45"/>
      <c r="C7" s="45"/>
      <c r="D7" s="47"/>
      <c r="E7" s="9" t="s">
        <v>83</v>
      </c>
      <c r="F7" s="9" t="s">
        <v>84</v>
      </c>
      <c r="G7" s="9" t="s">
        <v>85</v>
      </c>
      <c r="H7" s="45"/>
      <c r="I7" s="45"/>
      <c r="J7" s="45"/>
      <c r="K7" s="45"/>
      <c r="L7" s="45"/>
      <c r="M7" s="45"/>
      <c r="N7" s="45"/>
      <c r="O7" s="45"/>
      <c r="P7" s="45"/>
      <c r="Q7" s="45"/>
    </row>
    <row r="8" spans="1:17" ht="12.75" customHeight="1" x14ac:dyDescent="0.25">
      <c r="A8" s="10">
        <v>1</v>
      </c>
      <c r="B8" s="10">
        <v>2</v>
      </c>
      <c r="C8" s="10">
        <v>3</v>
      </c>
      <c r="D8" s="10">
        <v>4</v>
      </c>
      <c r="E8" s="10">
        <v>5</v>
      </c>
      <c r="F8" s="10">
        <v>6</v>
      </c>
      <c r="G8" s="10">
        <v>7</v>
      </c>
      <c r="H8" s="10">
        <v>8</v>
      </c>
      <c r="I8" s="10">
        <v>10</v>
      </c>
      <c r="J8" s="10">
        <v>11</v>
      </c>
      <c r="K8" s="10">
        <v>12</v>
      </c>
      <c r="L8" s="10">
        <v>13</v>
      </c>
      <c r="M8" s="10">
        <v>14</v>
      </c>
      <c r="N8" s="10">
        <v>15</v>
      </c>
      <c r="O8" s="10">
        <v>16</v>
      </c>
      <c r="P8" s="47">
        <v>17</v>
      </c>
      <c r="Q8" s="47"/>
    </row>
    <row r="9" spans="1:17" ht="21" customHeight="1" x14ac:dyDescent="0.25">
      <c r="A9" s="3">
        <v>1</v>
      </c>
      <c r="B9" s="6"/>
      <c r="C9" s="6"/>
      <c r="D9" s="6"/>
      <c r="E9" s="6"/>
      <c r="F9" s="6"/>
      <c r="G9" s="6"/>
      <c r="H9" s="6"/>
      <c r="I9" s="7"/>
      <c r="J9" s="24"/>
      <c r="K9" s="6"/>
      <c r="L9" s="6"/>
      <c r="M9" s="6"/>
      <c r="N9" s="6"/>
      <c r="O9" s="24"/>
      <c r="P9" s="60">
        <v>0</v>
      </c>
      <c r="Q9" s="60"/>
    </row>
    <row r="10" spans="1:17" ht="18" customHeight="1" x14ac:dyDescent="0.25">
      <c r="A10" s="55" t="s">
        <v>154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61">
        <f>ROUNDDOWN(MAX(P9),2)</f>
        <v>0</v>
      </c>
      <c r="Q10" s="61"/>
    </row>
    <row r="11" spans="1:17" ht="18" customHeight="1" x14ac:dyDescent="0.25">
      <c r="A11" s="55" t="s">
        <v>155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61">
        <f>ROUNDDOWN(MIN(P9),2)</f>
        <v>0</v>
      </c>
      <c r="Q11" s="61"/>
    </row>
    <row r="12" spans="1:17" ht="18" customHeight="1" x14ac:dyDescent="0.25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</row>
    <row r="13" spans="1:17" ht="18" customHeight="1" x14ac:dyDescent="0.25">
      <c r="A13" s="50" t="s">
        <v>156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8"/>
      <c r="Q13" s="58"/>
    </row>
    <row r="14" spans="1:17" ht="38.25" customHeight="1" x14ac:dyDescent="0.25">
      <c r="A14" s="51" t="s">
        <v>14</v>
      </c>
      <c r="B14" s="51" t="s">
        <v>142</v>
      </c>
      <c r="C14" s="51" t="s">
        <v>143</v>
      </c>
      <c r="D14" s="52" t="s">
        <v>144</v>
      </c>
      <c r="E14" s="51" t="s">
        <v>72</v>
      </c>
      <c r="F14" s="51"/>
      <c r="G14" s="51"/>
      <c r="H14" s="51" t="s">
        <v>145</v>
      </c>
      <c r="I14" s="51" t="s">
        <v>146</v>
      </c>
      <c r="J14" s="51" t="s">
        <v>147</v>
      </c>
      <c r="K14" s="51" t="s">
        <v>148</v>
      </c>
      <c r="L14" s="51" t="s">
        <v>149</v>
      </c>
      <c r="M14" s="51" t="s">
        <v>150</v>
      </c>
      <c r="N14" s="51" t="s">
        <v>151</v>
      </c>
      <c r="O14" s="51" t="s">
        <v>152</v>
      </c>
      <c r="P14" s="58"/>
    </row>
    <row r="15" spans="1:17" ht="24.75" customHeight="1" x14ac:dyDescent="0.25">
      <c r="A15" s="51"/>
      <c r="B15" s="51"/>
      <c r="C15" s="51"/>
      <c r="D15" s="52"/>
      <c r="E15" s="15" t="s">
        <v>83</v>
      </c>
      <c r="F15" s="15" t="s">
        <v>84</v>
      </c>
      <c r="G15" s="15" t="s">
        <v>85</v>
      </c>
      <c r="H15" s="51"/>
      <c r="I15" s="51"/>
      <c r="J15" s="51"/>
      <c r="K15" s="51"/>
      <c r="L15" s="51"/>
      <c r="M15" s="51"/>
      <c r="N15" s="51"/>
      <c r="O15" s="51"/>
      <c r="P15" s="58"/>
    </row>
    <row r="16" spans="1:17" ht="13.5" customHeight="1" x14ac:dyDescent="0.25">
      <c r="A16" s="16">
        <v>1</v>
      </c>
      <c r="B16" s="16">
        <v>2</v>
      </c>
      <c r="C16" s="16">
        <v>3</v>
      </c>
      <c r="D16" s="16">
        <v>4</v>
      </c>
      <c r="E16" s="16">
        <v>5</v>
      </c>
      <c r="F16" s="16">
        <v>6</v>
      </c>
      <c r="G16" s="16">
        <v>7</v>
      </c>
      <c r="H16" s="16">
        <v>8</v>
      </c>
      <c r="I16" s="16">
        <v>10</v>
      </c>
      <c r="J16" s="16">
        <v>11</v>
      </c>
      <c r="K16" s="16">
        <v>12</v>
      </c>
      <c r="L16" s="16">
        <v>13</v>
      </c>
      <c r="M16" s="16">
        <v>14</v>
      </c>
      <c r="N16" s="16">
        <v>15</v>
      </c>
      <c r="O16" s="16">
        <v>16</v>
      </c>
      <c r="P16" s="25" t="s">
        <v>157</v>
      </c>
    </row>
    <row r="17" spans="1:17" ht="18" customHeight="1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</row>
    <row r="18" spans="1:17" ht="18" customHeight="1" x14ac:dyDescent="0.25">
      <c r="A18" s="58" t="s">
        <v>140</v>
      </c>
      <c r="B18" s="58"/>
      <c r="C18" s="59" t="s">
        <v>158</v>
      </c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</row>
    <row r="19" spans="1:17" ht="38.25" customHeight="1" x14ac:dyDescent="0.25">
      <c r="A19" s="45" t="s">
        <v>14</v>
      </c>
      <c r="B19" s="45" t="s">
        <v>142</v>
      </c>
      <c r="C19" s="45" t="s">
        <v>143</v>
      </c>
      <c r="D19" s="47" t="s">
        <v>144</v>
      </c>
      <c r="E19" s="45" t="s">
        <v>72</v>
      </c>
      <c r="F19" s="45"/>
      <c r="G19" s="45"/>
      <c r="H19" s="45" t="s">
        <v>145</v>
      </c>
      <c r="I19" s="45" t="s">
        <v>146</v>
      </c>
      <c r="J19" s="45" t="s">
        <v>147</v>
      </c>
      <c r="K19" s="45" t="s">
        <v>148</v>
      </c>
      <c r="L19" s="45" t="s">
        <v>149</v>
      </c>
      <c r="M19" s="45" t="s">
        <v>150</v>
      </c>
      <c r="N19" s="45" t="s">
        <v>151</v>
      </c>
      <c r="O19" s="45" t="s">
        <v>152</v>
      </c>
      <c r="P19" s="45" t="s">
        <v>153</v>
      </c>
      <c r="Q19" s="45"/>
    </row>
    <row r="20" spans="1:17" ht="24.75" customHeight="1" x14ac:dyDescent="0.25">
      <c r="A20" s="45"/>
      <c r="B20" s="45"/>
      <c r="C20" s="45"/>
      <c r="D20" s="47"/>
      <c r="E20" s="9" t="s">
        <v>83</v>
      </c>
      <c r="F20" s="9" t="s">
        <v>84</v>
      </c>
      <c r="G20" s="9" t="s">
        <v>85</v>
      </c>
      <c r="H20" s="45"/>
      <c r="I20" s="45"/>
      <c r="J20" s="45"/>
      <c r="K20" s="45"/>
      <c r="L20" s="45"/>
      <c r="M20" s="45"/>
      <c r="N20" s="45"/>
      <c r="O20" s="45"/>
      <c r="P20" s="45"/>
      <c r="Q20" s="45"/>
    </row>
    <row r="21" spans="1:17" ht="12.75" customHeight="1" x14ac:dyDescent="0.25">
      <c r="A21" s="10">
        <v>1</v>
      </c>
      <c r="B21" s="10">
        <v>2</v>
      </c>
      <c r="C21" s="10">
        <v>3</v>
      </c>
      <c r="D21" s="10">
        <v>4</v>
      </c>
      <c r="E21" s="10">
        <v>5</v>
      </c>
      <c r="F21" s="10">
        <v>6</v>
      </c>
      <c r="G21" s="10">
        <v>7</v>
      </c>
      <c r="H21" s="10">
        <v>8</v>
      </c>
      <c r="I21" s="10">
        <v>10</v>
      </c>
      <c r="J21" s="10">
        <v>11</v>
      </c>
      <c r="K21" s="10">
        <v>12</v>
      </c>
      <c r="L21" s="10">
        <v>13</v>
      </c>
      <c r="M21" s="10">
        <v>14</v>
      </c>
      <c r="N21" s="10">
        <v>15</v>
      </c>
      <c r="O21" s="10">
        <v>16</v>
      </c>
      <c r="P21" s="47">
        <v>17</v>
      </c>
      <c r="Q21" s="47"/>
    </row>
    <row r="22" spans="1:17" ht="21" customHeight="1" x14ac:dyDescent="0.25">
      <c r="A22" s="3">
        <v>1</v>
      </c>
      <c r="B22" s="6"/>
      <c r="C22" s="6"/>
      <c r="D22" s="6"/>
      <c r="E22" s="6"/>
      <c r="F22" s="6"/>
      <c r="G22" s="6"/>
      <c r="H22" s="6"/>
      <c r="I22" s="7"/>
      <c r="J22" s="24"/>
      <c r="K22" s="6"/>
      <c r="L22" s="6"/>
      <c r="M22" s="6"/>
      <c r="N22" s="6"/>
      <c r="O22" s="24"/>
      <c r="P22" s="60">
        <v>0</v>
      </c>
      <c r="Q22" s="60"/>
    </row>
    <row r="23" spans="1:17" ht="18" customHeight="1" x14ac:dyDescent="0.25">
      <c r="A23" s="55" t="s">
        <v>154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61">
        <f>ROUNDDOWN(MAX(P22),2)</f>
        <v>0</v>
      </c>
      <c r="Q23" s="61"/>
    </row>
    <row r="24" spans="1:17" ht="18" customHeight="1" x14ac:dyDescent="0.25">
      <c r="A24" s="55" t="s">
        <v>155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61">
        <f>ROUNDDOWN(MIN(P22),2)</f>
        <v>0</v>
      </c>
      <c r="Q24" s="61"/>
    </row>
    <row r="25" spans="1:17" ht="18" customHeight="1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</row>
    <row r="26" spans="1:17" ht="18" customHeight="1" x14ac:dyDescent="0.25">
      <c r="A26" s="50" t="s">
        <v>156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8"/>
      <c r="Q26" s="58"/>
    </row>
    <row r="27" spans="1:17" ht="38.25" customHeight="1" x14ac:dyDescent="0.25">
      <c r="A27" s="51" t="s">
        <v>14</v>
      </c>
      <c r="B27" s="51" t="s">
        <v>142</v>
      </c>
      <c r="C27" s="51" t="s">
        <v>143</v>
      </c>
      <c r="D27" s="52" t="s">
        <v>144</v>
      </c>
      <c r="E27" s="51" t="s">
        <v>72</v>
      </c>
      <c r="F27" s="51"/>
      <c r="G27" s="51"/>
      <c r="H27" s="51" t="s">
        <v>145</v>
      </c>
      <c r="I27" s="51" t="s">
        <v>146</v>
      </c>
      <c r="J27" s="51" t="s">
        <v>147</v>
      </c>
      <c r="K27" s="51" t="s">
        <v>148</v>
      </c>
      <c r="L27" s="51" t="s">
        <v>149</v>
      </c>
      <c r="M27" s="51" t="s">
        <v>150</v>
      </c>
      <c r="N27" s="51" t="s">
        <v>151</v>
      </c>
      <c r="O27" s="51" t="s">
        <v>152</v>
      </c>
      <c r="P27" s="58"/>
    </row>
    <row r="28" spans="1:17" ht="24.75" customHeight="1" x14ac:dyDescent="0.25">
      <c r="A28" s="51"/>
      <c r="B28" s="51"/>
      <c r="C28" s="51"/>
      <c r="D28" s="52"/>
      <c r="E28" s="15" t="s">
        <v>83</v>
      </c>
      <c r="F28" s="15" t="s">
        <v>84</v>
      </c>
      <c r="G28" s="15" t="s">
        <v>85</v>
      </c>
      <c r="H28" s="51"/>
      <c r="I28" s="51"/>
      <c r="J28" s="51"/>
      <c r="K28" s="51"/>
      <c r="L28" s="51"/>
      <c r="M28" s="51"/>
      <c r="N28" s="51"/>
      <c r="O28" s="51"/>
      <c r="P28" s="58"/>
    </row>
    <row r="29" spans="1:17" ht="13.5" customHeight="1" x14ac:dyDescent="0.25">
      <c r="A29" s="16">
        <v>1</v>
      </c>
      <c r="B29" s="16">
        <v>2</v>
      </c>
      <c r="C29" s="16">
        <v>3</v>
      </c>
      <c r="D29" s="16">
        <v>4</v>
      </c>
      <c r="E29" s="16">
        <v>5</v>
      </c>
      <c r="F29" s="16">
        <v>6</v>
      </c>
      <c r="G29" s="16">
        <v>7</v>
      </c>
      <c r="H29" s="16">
        <v>8</v>
      </c>
      <c r="I29" s="16">
        <v>10</v>
      </c>
      <c r="J29" s="16">
        <v>11</v>
      </c>
      <c r="K29" s="16">
        <v>12</v>
      </c>
      <c r="L29" s="16">
        <v>13</v>
      </c>
      <c r="M29" s="16">
        <v>14</v>
      </c>
      <c r="N29" s="16">
        <v>15</v>
      </c>
      <c r="O29" s="16">
        <v>16</v>
      </c>
      <c r="P29" s="25" t="s">
        <v>157</v>
      </c>
    </row>
    <row r="30" spans="1:17" ht="18" customHeight="1" x14ac:dyDescent="0.25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</row>
    <row r="31" spans="1:17" ht="18" customHeight="1" x14ac:dyDescent="0.25">
      <c r="A31" s="58" t="s">
        <v>140</v>
      </c>
      <c r="B31" s="58"/>
      <c r="C31" s="59" t="s">
        <v>159</v>
      </c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</row>
    <row r="32" spans="1:17" ht="38.25" customHeight="1" x14ac:dyDescent="0.25">
      <c r="A32" s="45" t="s">
        <v>14</v>
      </c>
      <c r="B32" s="45" t="s">
        <v>142</v>
      </c>
      <c r="C32" s="45" t="s">
        <v>143</v>
      </c>
      <c r="D32" s="47" t="s">
        <v>144</v>
      </c>
      <c r="E32" s="45" t="s">
        <v>72</v>
      </c>
      <c r="F32" s="45"/>
      <c r="G32" s="45"/>
      <c r="H32" s="45" t="s">
        <v>145</v>
      </c>
      <c r="I32" s="45" t="s">
        <v>146</v>
      </c>
      <c r="J32" s="45" t="s">
        <v>147</v>
      </c>
      <c r="K32" s="45" t="s">
        <v>148</v>
      </c>
      <c r="L32" s="45" t="s">
        <v>149</v>
      </c>
      <c r="M32" s="45" t="s">
        <v>150</v>
      </c>
      <c r="N32" s="45" t="s">
        <v>151</v>
      </c>
      <c r="O32" s="45" t="s">
        <v>152</v>
      </c>
      <c r="P32" s="45" t="s">
        <v>153</v>
      </c>
      <c r="Q32" s="45"/>
    </row>
    <row r="33" spans="1:17" ht="24.75" customHeight="1" x14ac:dyDescent="0.25">
      <c r="A33" s="45"/>
      <c r="B33" s="45"/>
      <c r="C33" s="45"/>
      <c r="D33" s="47"/>
      <c r="E33" s="9" t="s">
        <v>83</v>
      </c>
      <c r="F33" s="9" t="s">
        <v>84</v>
      </c>
      <c r="G33" s="9" t="s">
        <v>85</v>
      </c>
      <c r="H33" s="45"/>
      <c r="I33" s="45"/>
      <c r="J33" s="45"/>
      <c r="K33" s="45"/>
      <c r="L33" s="45"/>
      <c r="M33" s="45"/>
      <c r="N33" s="45"/>
      <c r="O33" s="45"/>
      <c r="P33" s="45"/>
      <c r="Q33" s="45"/>
    </row>
    <row r="34" spans="1:17" ht="12.75" customHeight="1" x14ac:dyDescent="0.25">
      <c r="A34" s="10">
        <v>1</v>
      </c>
      <c r="B34" s="10">
        <v>2</v>
      </c>
      <c r="C34" s="10">
        <v>3</v>
      </c>
      <c r="D34" s="10">
        <v>4</v>
      </c>
      <c r="E34" s="10">
        <v>5</v>
      </c>
      <c r="F34" s="10">
        <v>6</v>
      </c>
      <c r="G34" s="10">
        <v>7</v>
      </c>
      <c r="H34" s="10">
        <v>8</v>
      </c>
      <c r="I34" s="10">
        <v>10</v>
      </c>
      <c r="J34" s="10">
        <v>11</v>
      </c>
      <c r="K34" s="10">
        <v>12</v>
      </c>
      <c r="L34" s="10">
        <v>13</v>
      </c>
      <c r="M34" s="10">
        <v>14</v>
      </c>
      <c r="N34" s="10">
        <v>15</v>
      </c>
      <c r="O34" s="10">
        <v>16</v>
      </c>
      <c r="P34" s="47">
        <v>17</v>
      </c>
      <c r="Q34" s="47"/>
    </row>
    <row r="35" spans="1:17" ht="21" customHeight="1" x14ac:dyDescent="0.25">
      <c r="A35" s="3">
        <v>1</v>
      </c>
      <c r="B35" s="6"/>
      <c r="C35" s="6"/>
      <c r="D35" s="6"/>
      <c r="E35" s="6"/>
      <c r="F35" s="6"/>
      <c r="G35" s="6"/>
      <c r="H35" s="6"/>
      <c r="I35" s="7"/>
      <c r="J35" s="24"/>
      <c r="K35" s="6"/>
      <c r="L35" s="6"/>
      <c r="M35" s="6"/>
      <c r="N35" s="6"/>
      <c r="O35" s="24"/>
      <c r="P35" s="60">
        <v>0</v>
      </c>
      <c r="Q35" s="60"/>
    </row>
    <row r="36" spans="1:17" ht="18" customHeight="1" x14ac:dyDescent="0.25">
      <c r="A36" s="55" t="s">
        <v>154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61">
        <f>ROUNDDOWN(MAX(P35),2)</f>
        <v>0</v>
      </c>
      <c r="Q36" s="61"/>
    </row>
    <row r="37" spans="1:17" ht="18" customHeight="1" x14ac:dyDescent="0.25">
      <c r="A37" s="55" t="s">
        <v>155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61">
        <f>ROUNDDOWN(MIN(P35),2)</f>
        <v>0</v>
      </c>
      <c r="Q37" s="61"/>
    </row>
    <row r="38" spans="1:17" ht="18" customHeight="1" x14ac:dyDescent="0.25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</row>
    <row r="39" spans="1:17" ht="18" customHeight="1" x14ac:dyDescent="0.25">
      <c r="A39" s="50" t="s">
        <v>156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8"/>
      <c r="Q39" s="58"/>
    </row>
    <row r="40" spans="1:17" ht="38.25" customHeight="1" x14ac:dyDescent="0.25">
      <c r="A40" s="51" t="s">
        <v>14</v>
      </c>
      <c r="B40" s="51" t="s">
        <v>142</v>
      </c>
      <c r="C40" s="51" t="s">
        <v>143</v>
      </c>
      <c r="D40" s="52" t="s">
        <v>144</v>
      </c>
      <c r="E40" s="51" t="s">
        <v>72</v>
      </c>
      <c r="F40" s="51"/>
      <c r="G40" s="51"/>
      <c r="H40" s="51" t="s">
        <v>145</v>
      </c>
      <c r="I40" s="51" t="s">
        <v>146</v>
      </c>
      <c r="J40" s="51" t="s">
        <v>147</v>
      </c>
      <c r="K40" s="51" t="s">
        <v>148</v>
      </c>
      <c r="L40" s="51" t="s">
        <v>149</v>
      </c>
      <c r="M40" s="51" t="s">
        <v>150</v>
      </c>
      <c r="N40" s="51" t="s">
        <v>151</v>
      </c>
      <c r="O40" s="51" t="s">
        <v>152</v>
      </c>
      <c r="P40" s="58"/>
    </row>
    <row r="41" spans="1:17" ht="24.75" customHeight="1" x14ac:dyDescent="0.25">
      <c r="A41" s="51"/>
      <c r="B41" s="51"/>
      <c r="C41" s="51"/>
      <c r="D41" s="52"/>
      <c r="E41" s="15" t="s">
        <v>83</v>
      </c>
      <c r="F41" s="15" t="s">
        <v>84</v>
      </c>
      <c r="G41" s="15" t="s">
        <v>85</v>
      </c>
      <c r="H41" s="51"/>
      <c r="I41" s="51"/>
      <c r="J41" s="51"/>
      <c r="K41" s="51"/>
      <c r="L41" s="51"/>
      <c r="M41" s="51"/>
      <c r="N41" s="51"/>
      <c r="O41" s="51"/>
      <c r="P41" s="58"/>
    </row>
    <row r="42" spans="1:17" ht="13.5" customHeight="1" x14ac:dyDescent="0.25">
      <c r="A42" s="16">
        <v>1</v>
      </c>
      <c r="B42" s="16">
        <v>2</v>
      </c>
      <c r="C42" s="16">
        <v>3</v>
      </c>
      <c r="D42" s="16">
        <v>4</v>
      </c>
      <c r="E42" s="16">
        <v>5</v>
      </c>
      <c r="F42" s="16">
        <v>6</v>
      </c>
      <c r="G42" s="16">
        <v>7</v>
      </c>
      <c r="H42" s="16">
        <v>8</v>
      </c>
      <c r="I42" s="16">
        <v>10</v>
      </c>
      <c r="J42" s="16">
        <v>11</v>
      </c>
      <c r="K42" s="16">
        <v>12</v>
      </c>
      <c r="L42" s="16">
        <v>13</v>
      </c>
      <c r="M42" s="16">
        <v>14</v>
      </c>
      <c r="N42" s="16">
        <v>15</v>
      </c>
      <c r="O42" s="16">
        <v>16</v>
      </c>
      <c r="P42" s="25" t="s">
        <v>157</v>
      </c>
    </row>
    <row r="43" spans="1:17" ht="18" customHeight="1" x14ac:dyDescent="0.25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</row>
    <row r="44" spans="1:17" ht="18" customHeight="1" x14ac:dyDescent="0.25">
      <c r="A44" s="58" t="s">
        <v>140</v>
      </c>
      <c r="B44" s="58"/>
      <c r="C44" s="59" t="s">
        <v>160</v>
      </c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</row>
    <row r="45" spans="1:17" ht="38.25" customHeight="1" x14ac:dyDescent="0.25">
      <c r="A45" s="45" t="s">
        <v>14</v>
      </c>
      <c r="B45" s="45" t="s">
        <v>142</v>
      </c>
      <c r="C45" s="45" t="s">
        <v>143</v>
      </c>
      <c r="D45" s="47" t="s">
        <v>144</v>
      </c>
      <c r="E45" s="45" t="s">
        <v>72</v>
      </c>
      <c r="F45" s="45"/>
      <c r="G45" s="45"/>
      <c r="H45" s="45" t="s">
        <v>145</v>
      </c>
      <c r="I45" s="45" t="s">
        <v>146</v>
      </c>
      <c r="J45" s="45" t="s">
        <v>147</v>
      </c>
      <c r="K45" s="45" t="s">
        <v>148</v>
      </c>
      <c r="L45" s="45" t="s">
        <v>149</v>
      </c>
      <c r="M45" s="45" t="s">
        <v>150</v>
      </c>
      <c r="N45" s="45" t="s">
        <v>151</v>
      </c>
      <c r="O45" s="45" t="s">
        <v>152</v>
      </c>
      <c r="P45" s="45" t="s">
        <v>153</v>
      </c>
      <c r="Q45" s="45"/>
    </row>
    <row r="46" spans="1:17" ht="24.75" customHeight="1" x14ac:dyDescent="0.25">
      <c r="A46" s="45"/>
      <c r="B46" s="45"/>
      <c r="C46" s="45"/>
      <c r="D46" s="47"/>
      <c r="E46" s="9" t="s">
        <v>83</v>
      </c>
      <c r="F46" s="9" t="s">
        <v>84</v>
      </c>
      <c r="G46" s="9" t="s">
        <v>85</v>
      </c>
      <c r="H46" s="45"/>
      <c r="I46" s="45"/>
      <c r="J46" s="45"/>
      <c r="K46" s="45"/>
      <c r="L46" s="45"/>
      <c r="M46" s="45"/>
      <c r="N46" s="45"/>
      <c r="O46" s="45"/>
      <c r="P46" s="45"/>
      <c r="Q46" s="45"/>
    </row>
    <row r="47" spans="1:17" ht="12.75" customHeight="1" x14ac:dyDescent="0.25">
      <c r="A47" s="10">
        <v>1</v>
      </c>
      <c r="B47" s="10">
        <v>2</v>
      </c>
      <c r="C47" s="10">
        <v>3</v>
      </c>
      <c r="D47" s="10">
        <v>4</v>
      </c>
      <c r="E47" s="10">
        <v>5</v>
      </c>
      <c r="F47" s="10">
        <v>6</v>
      </c>
      <c r="G47" s="10">
        <v>7</v>
      </c>
      <c r="H47" s="10">
        <v>8</v>
      </c>
      <c r="I47" s="10">
        <v>10</v>
      </c>
      <c r="J47" s="10">
        <v>11</v>
      </c>
      <c r="K47" s="10">
        <v>12</v>
      </c>
      <c r="L47" s="10">
        <v>13</v>
      </c>
      <c r="M47" s="10">
        <v>14</v>
      </c>
      <c r="N47" s="10">
        <v>15</v>
      </c>
      <c r="O47" s="10">
        <v>16</v>
      </c>
      <c r="P47" s="47">
        <v>17</v>
      </c>
      <c r="Q47" s="47"/>
    </row>
    <row r="48" spans="1:17" ht="21" customHeight="1" x14ac:dyDescent="0.25">
      <c r="A48" s="3">
        <v>1</v>
      </c>
      <c r="B48" s="6"/>
      <c r="C48" s="6"/>
      <c r="D48" s="6"/>
      <c r="E48" s="6"/>
      <c r="F48" s="6"/>
      <c r="G48" s="6"/>
      <c r="H48" s="6"/>
      <c r="I48" s="7"/>
      <c r="J48" s="24"/>
      <c r="K48" s="6"/>
      <c r="L48" s="6"/>
      <c r="M48" s="6"/>
      <c r="N48" s="6"/>
      <c r="O48" s="24"/>
      <c r="P48" s="60">
        <v>0</v>
      </c>
      <c r="Q48" s="60"/>
    </row>
    <row r="49" spans="1:17" ht="18" customHeight="1" x14ac:dyDescent="0.25">
      <c r="A49" s="55" t="s">
        <v>154</v>
      </c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61">
        <f>ROUNDDOWN(MAX(P48),2)</f>
        <v>0</v>
      </c>
      <c r="Q49" s="61"/>
    </row>
    <row r="50" spans="1:17" ht="18" customHeight="1" x14ac:dyDescent="0.25">
      <c r="A50" s="55" t="s">
        <v>155</v>
      </c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61">
        <f>ROUNDDOWN(MIN(P48),2)</f>
        <v>0</v>
      </c>
      <c r="Q50" s="61"/>
    </row>
    <row r="51" spans="1:17" ht="18" customHeight="1" x14ac:dyDescent="0.25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</row>
    <row r="52" spans="1:17" ht="18" customHeight="1" x14ac:dyDescent="0.25">
      <c r="A52" s="50" t="s">
        <v>156</v>
      </c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8"/>
      <c r="Q52" s="58"/>
    </row>
    <row r="53" spans="1:17" ht="38.25" customHeight="1" x14ac:dyDescent="0.25">
      <c r="A53" s="51" t="s">
        <v>14</v>
      </c>
      <c r="B53" s="51" t="s">
        <v>142</v>
      </c>
      <c r="C53" s="51" t="s">
        <v>143</v>
      </c>
      <c r="D53" s="52" t="s">
        <v>144</v>
      </c>
      <c r="E53" s="51" t="s">
        <v>72</v>
      </c>
      <c r="F53" s="51"/>
      <c r="G53" s="51"/>
      <c r="H53" s="51" t="s">
        <v>145</v>
      </c>
      <c r="I53" s="51" t="s">
        <v>146</v>
      </c>
      <c r="J53" s="51" t="s">
        <v>147</v>
      </c>
      <c r="K53" s="51" t="s">
        <v>148</v>
      </c>
      <c r="L53" s="51" t="s">
        <v>149</v>
      </c>
      <c r="M53" s="51" t="s">
        <v>150</v>
      </c>
      <c r="N53" s="51" t="s">
        <v>151</v>
      </c>
      <c r="O53" s="51" t="s">
        <v>152</v>
      </c>
      <c r="P53" s="58"/>
    </row>
    <row r="54" spans="1:17" ht="24.75" customHeight="1" x14ac:dyDescent="0.25">
      <c r="A54" s="51"/>
      <c r="B54" s="51"/>
      <c r="C54" s="51"/>
      <c r="D54" s="52"/>
      <c r="E54" s="15" t="s">
        <v>83</v>
      </c>
      <c r="F54" s="15" t="s">
        <v>84</v>
      </c>
      <c r="G54" s="15" t="s">
        <v>85</v>
      </c>
      <c r="H54" s="51"/>
      <c r="I54" s="51"/>
      <c r="J54" s="51"/>
      <c r="K54" s="51"/>
      <c r="L54" s="51"/>
      <c r="M54" s="51"/>
      <c r="N54" s="51"/>
      <c r="O54" s="51"/>
      <c r="P54" s="58"/>
    </row>
    <row r="55" spans="1:17" ht="12.75" customHeight="1" x14ac:dyDescent="0.25">
      <c r="A55" s="16">
        <v>1</v>
      </c>
      <c r="B55" s="16">
        <v>2</v>
      </c>
      <c r="C55" s="16">
        <v>3</v>
      </c>
      <c r="D55" s="16">
        <v>4</v>
      </c>
      <c r="E55" s="16">
        <v>5</v>
      </c>
      <c r="F55" s="16">
        <v>6</v>
      </c>
      <c r="G55" s="16">
        <v>7</v>
      </c>
      <c r="H55" s="16">
        <v>8</v>
      </c>
      <c r="I55" s="16">
        <v>10</v>
      </c>
      <c r="J55" s="16">
        <v>11</v>
      </c>
      <c r="K55" s="16">
        <v>12</v>
      </c>
      <c r="L55" s="16">
        <v>13</v>
      </c>
      <c r="M55" s="16">
        <v>14</v>
      </c>
      <c r="N55" s="16">
        <v>15</v>
      </c>
      <c r="O55" s="16">
        <v>16</v>
      </c>
      <c r="P55" s="25" t="s">
        <v>157</v>
      </c>
    </row>
    <row r="56" spans="1:17" ht="18.75" customHeight="1" x14ac:dyDescent="0.25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</row>
    <row r="57" spans="1:17" ht="18" customHeight="1" x14ac:dyDescent="0.25">
      <c r="A57" s="58" t="s">
        <v>140</v>
      </c>
      <c r="B57" s="58"/>
      <c r="C57" s="59" t="s">
        <v>161</v>
      </c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</row>
    <row r="58" spans="1:17" ht="38.25" customHeight="1" x14ac:dyDescent="0.25">
      <c r="A58" s="45" t="s">
        <v>14</v>
      </c>
      <c r="B58" s="45" t="s">
        <v>142</v>
      </c>
      <c r="C58" s="45" t="s">
        <v>143</v>
      </c>
      <c r="D58" s="47" t="s">
        <v>144</v>
      </c>
      <c r="E58" s="45" t="s">
        <v>72</v>
      </c>
      <c r="F58" s="45"/>
      <c r="G58" s="45"/>
      <c r="H58" s="45" t="s">
        <v>145</v>
      </c>
      <c r="I58" s="45" t="s">
        <v>146</v>
      </c>
      <c r="J58" s="45" t="s">
        <v>147</v>
      </c>
      <c r="K58" s="45" t="s">
        <v>148</v>
      </c>
      <c r="L58" s="45" t="s">
        <v>149</v>
      </c>
      <c r="M58" s="45" t="s">
        <v>150</v>
      </c>
      <c r="N58" s="45" t="s">
        <v>151</v>
      </c>
      <c r="O58" s="45" t="s">
        <v>152</v>
      </c>
      <c r="P58" s="45" t="s">
        <v>153</v>
      </c>
      <c r="Q58" s="45"/>
    </row>
    <row r="59" spans="1:17" ht="24.75" customHeight="1" x14ac:dyDescent="0.25">
      <c r="A59" s="45"/>
      <c r="B59" s="45"/>
      <c r="C59" s="45"/>
      <c r="D59" s="47"/>
      <c r="E59" s="9" t="s">
        <v>83</v>
      </c>
      <c r="F59" s="9" t="s">
        <v>84</v>
      </c>
      <c r="G59" s="9" t="s">
        <v>85</v>
      </c>
      <c r="H59" s="45"/>
      <c r="I59" s="45"/>
      <c r="J59" s="45"/>
      <c r="K59" s="45"/>
      <c r="L59" s="45"/>
      <c r="M59" s="45"/>
      <c r="N59" s="45"/>
      <c r="O59" s="45"/>
      <c r="P59" s="45"/>
      <c r="Q59" s="45"/>
    </row>
    <row r="60" spans="1:17" ht="12.75" customHeight="1" x14ac:dyDescent="0.25">
      <c r="A60" s="10">
        <v>1</v>
      </c>
      <c r="B60" s="10">
        <v>2</v>
      </c>
      <c r="C60" s="10">
        <v>3</v>
      </c>
      <c r="D60" s="10">
        <v>4</v>
      </c>
      <c r="E60" s="10">
        <v>5</v>
      </c>
      <c r="F60" s="10">
        <v>6</v>
      </c>
      <c r="G60" s="10">
        <v>7</v>
      </c>
      <c r="H60" s="10">
        <v>8</v>
      </c>
      <c r="I60" s="10">
        <v>10</v>
      </c>
      <c r="J60" s="10">
        <v>11</v>
      </c>
      <c r="K60" s="10">
        <v>12</v>
      </c>
      <c r="L60" s="10">
        <v>13</v>
      </c>
      <c r="M60" s="10">
        <v>14</v>
      </c>
      <c r="N60" s="10">
        <v>15</v>
      </c>
      <c r="O60" s="10">
        <v>16</v>
      </c>
      <c r="P60" s="47">
        <v>17</v>
      </c>
      <c r="Q60" s="47"/>
    </row>
    <row r="61" spans="1:17" ht="21" customHeight="1" x14ac:dyDescent="0.25">
      <c r="A61" s="3">
        <v>1</v>
      </c>
      <c r="B61" s="6"/>
      <c r="C61" s="6"/>
      <c r="D61" s="6"/>
      <c r="E61" s="6"/>
      <c r="F61" s="6"/>
      <c r="G61" s="6"/>
      <c r="H61" s="6"/>
      <c r="I61" s="7"/>
      <c r="J61" s="24"/>
      <c r="K61" s="6"/>
      <c r="L61" s="6"/>
      <c r="M61" s="6"/>
      <c r="N61" s="6"/>
      <c r="O61" s="24"/>
      <c r="P61" s="60">
        <v>0</v>
      </c>
      <c r="Q61" s="60"/>
    </row>
    <row r="62" spans="1:17" ht="18" customHeight="1" x14ac:dyDescent="0.25">
      <c r="A62" s="55" t="s">
        <v>154</v>
      </c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61">
        <f>ROUNDDOWN(MAX(P61),2)</f>
        <v>0</v>
      </c>
      <c r="Q62" s="61"/>
    </row>
    <row r="63" spans="1:17" ht="18" customHeight="1" x14ac:dyDescent="0.25">
      <c r="A63" s="55" t="s">
        <v>155</v>
      </c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61">
        <f>ROUNDDOWN(MIN(P61),2)</f>
        <v>0</v>
      </c>
      <c r="Q63" s="61"/>
    </row>
    <row r="64" spans="1:17" ht="18" customHeight="1" x14ac:dyDescent="0.25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</row>
    <row r="65" spans="1:17" ht="18" customHeight="1" x14ac:dyDescent="0.25">
      <c r="A65" s="50" t="s">
        <v>156</v>
      </c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8"/>
      <c r="Q65" s="58"/>
    </row>
    <row r="66" spans="1:17" ht="38.25" customHeight="1" x14ac:dyDescent="0.25">
      <c r="A66" s="51" t="s">
        <v>14</v>
      </c>
      <c r="B66" s="51" t="s">
        <v>142</v>
      </c>
      <c r="C66" s="51" t="s">
        <v>143</v>
      </c>
      <c r="D66" s="52" t="s">
        <v>144</v>
      </c>
      <c r="E66" s="51" t="s">
        <v>72</v>
      </c>
      <c r="F66" s="51"/>
      <c r="G66" s="51"/>
      <c r="H66" s="51" t="s">
        <v>145</v>
      </c>
      <c r="I66" s="51" t="s">
        <v>146</v>
      </c>
      <c r="J66" s="51" t="s">
        <v>147</v>
      </c>
      <c r="K66" s="51" t="s">
        <v>148</v>
      </c>
      <c r="L66" s="51" t="s">
        <v>149</v>
      </c>
      <c r="M66" s="51" t="s">
        <v>150</v>
      </c>
      <c r="N66" s="51" t="s">
        <v>151</v>
      </c>
      <c r="O66" s="51" t="s">
        <v>152</v>
      </c>
      <c r="P66" s="58"/>
    </row>
    <row r="67" spans="1:17" ht="24.75" customHeight="1" x14ac:dyDescent="0.25">
      <c r="A67" s="51"/>
      <c r="B67" s="51"/>
      <c r="C67" s="51"/>
      <c r="D67" s="52"/>
      <c r="E67" s="15" t="s">
        <v>83</v>
      </c>
      <c r="F67" s="15" t="s">
        <v>84</v>
      </c>
      <c r="G67" s="15" t="s">
        <v>85</v>
      </c>
      <c r="H67" s="51"/>
      <c r="I67" s="51"/>
      <c r="J67" s="51"/>
      <c r="K67" s="51"/>
      <c r="L67" s="51"/>
      <c r="M67" s="51"/>
      <c r="N67" s="51"/>
      <c r="O67" s="51"/>
      <c r="P67" s="58"/>
    </row>
    <row r="68" spans="1:17" ht="12.75" customHeight="1" x14ac:dyDescent="0.25">
      <c r="A68" s="16">
        <v>1</v>
      </c>
      <c r="B68" s="16">
        <v>2</v>
      </c>
      <c r="C68" s="16">
        <v>3</v>
      </c>
      <c r="D68" s="16">
        <v>4</v>
      </c>
      <c r="E68" s="16">
        <v>5</v>
      </c>
      <c r="F68" s="16">
        <v>6</v>
      </c>
      <c r="G68" s="16">
        <v>7</v>
      </c>
      <c r="H68" s="16">
        <v>8</v>
      </c>
      <c r="I68" s="16">
        <v>10</v>
      </c>
      <c r="J68" s="16">
        <v>11</v>
      </c>
      <c r="K68" s="16">
        <v>12</v>
      </c>
      <c r="L68" s="16">
        <v>13</v>
      </c>
      <c r="M68" s="16">
        <v>14</v>
      </c>
      <c r="N68" s="16">
        <v>15</v>
      </c>
      <c r="O68" s="16">
        <v>16</v>
      </c>
      <c r="P68" s="25" t="s">
        <v>157</v>
      </c>
    </row>
    <row r="69" spans="1:17" ht="18.75" customHeight="1" x14ac:dyDescent="0.25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</row>
    <row r="70" spans="1:17" ht="18" customHeight="1" x14ac:dyDescent="0.25">
      <c r="A70" s="58" t="s">
        <v>140</v>
      </c>
      <c r="B70" s="58"/>
      <c r="C70" s="59" t="s">
        <v>162</v>
      </c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</row>
    <row r="71" spans="1:17" ht="38.25" customHeight="1" x14ac:dyDescent="0.25">
      <c r="A71" s="45" t="s">
        <v>14</v>
      </c>
      <c r="B71" s="45" t="s">
        <v>142</v>
      </c>
      <c r="C71" s="45" t="s">
        <v>143</v>
      </c>
      <c r="D71" s="47" t="s">
        <v>144</v>
      </c>
      <c r="E71" s="45" t="s">
        <v>72</v>
      </c>
      <c r="F71" s="45"/>
      <c r="G71" s="45"/>
      <c r="H71" s="45" t="s">
        <v>145</v>
      </c>
      <c r="I71" s="45" t="s">
        <v>146</v>
      </c>
      <c r="J71" s="45" t="s">
        <v>147</v>
      </c>
      <c r="K71" s="45" t="s">
        <v>148</v>
      </c>
      <c r="L71" s="45" t="s">
        <v>149</v>
      </c>
      <c r="M71" s="45" t="s">
        <v>150</v>
      </c>
      <c r="N71" s="45" t="s">
        <v>151</v>
      </c>
      <c r="O71" s="45" t="s">
        <v>152</v>
      </c>
      <c r="P71" s="45" t="s">
        <v>153</v>
      </c>
      <c r="Q71" s="45"/>
    </row>
    <row r="72" spans="1:17" ht="24.75" customHeight="1" x14ac:dyDescent="0.25">
      <c r="A72" s="45"/>
      <c r="B72" s="45"/>
      <c r="C72" s="45"/>
      <c r="D72" s="47"/>
      <c r="E72" s="9" t="s">
        <v>83</v>
      </c>
      <c r="F72" s="9" t="s">
        <v>84</v>
      </c>
      <c r="G72" s="9" t="s">
        <v>85</v>
      </c>
      <c r="H72" s="45"/>
      <c r="I72" s="45"/>
      <c r="J72" s="45"/>
      <c r="K72" s="45"/>
      <c r="L72" s="45"/>
      <c r="M72" s="45"/>
      <c r="N72" s="45"/>
      <c r="O72" s="45"/>
      <c r="P72" s="45"/>
      <c r="Q72" s="45"/>
    </row>
    <row r="73" spans="1:17" ht="12.75" customHeight="1" x14ac:dyDescent="0.25">
      <c r="A73" s="10">
        <v>1</v>
      </c>
      <c r="B73" s="10">
        <v>2</v>
      </c>
      <c r="C73" s="10">
        <v>3</v>
      </c>
      <c r="D73" s="10">
        <v>4</v>
      </c>
      <c r="E73" s="10">
        <v>5</v>
      </c>
      <c r="F73" s="10">
        <v>6</v>
      </c>
      <c r="G73" s="10">
        <v>7</v>
      </c>
      <c r="H73" s="10">
        <v>8</v>
      </c>
      <c r="I73" s="10">
        <v>10</v>
      </c>
      <c r="J73" s="10">
        <v>11</v>
      </c>
      <c r="K73" s="10">
        <v>12</v>
      </c>
      <c r="L73" s="10">
        <v>13</v>
      </c>
      <c r="M73" s="10">
        <v>14</v>
      </c>
      <c r="N73" s="10">
        <v>15</v>
      </c>
      <c r="O73" s="10">
        <v>16</v>
      </c>
      <c r="P73" s="47">
        <v>17</v>
      </c>
      <c r="Q73" s="47"/>
    </row>
    <row r="74" spans="1:17" ht="21" customHeight="1" x14ac:dyDescent="0.25">
      <c r="A74" s="3">
        <v>1</v>
      </c>
      <c r="B74" s="6"/>
      <c r="C74" s="6"/>
      <c r="D74" s="6"/>
      <c r="E74" s="6"/>
      <c r="F74" s="6"/>
      <c r="G74" s="6"/>
      <c r="H74" s="6"/>
      <c r="I74" s="7"/>
      <c r="J74" s="24"/>
      <c r="K74" s="6"/>
      <c r="L74" s="6"/>
      <c r="M74" s="6"/>
      <c r="N74" s="6"/>
      <c r="O74" s="24"/>
      <c r="P74" s="60">
        <v>0</v>
      </c>
      <c r="Q74" s="60"/>
    </row>
    <row r="75" spans="1:17" ht="18" customHeight="1" x14ac:dyDescent="0.25">
      <c r="A75" s="55" t="s">
        <v>154</v>
      </c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61">
        <f>ROUNDDOWN(MAX(P74),2)</f>
        <v>0</v>
      </c>
      <c r="Q75" s="61"/>
    </row>
    <row r="76" spans="1:17" ht="18" customHeight="1" x14ac:dyDescent="0.25">
      <c r="A76" s="55" t="s">
        <v>155</v>
      </c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61">
        <f>ROUNDDOWN(MIN(P74),2)</f>
        <v>0</v>
      </c>
      <c r="Q76" s="61"/>
    </row>
    <row r="77" spans="1:17" ht="18" customHeight="1" x14ac:dyDescent="0.25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</row>
    <row r="78" spans="1:17" ht="18" customHeight="1" x14ac:dyDescent="0.25">
      <c r="A78" s="50" t="s">
        <v>156</v>
      </c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8"/>
      <c r="Q78" s="58"/>
    </row>
    <row r="79" spans="1:17" ht="38.25" customHeight="1" x14ac:dyDescent="0.25">
      <c r="A79" s="51" t="s">
        <v>14</v>
      </c>
      <c r="B79" s="51" t="s">
        <v>142</v>
      </c>
      <c r="C79" s="51" t="s">
        <v>143</v>
      </c>
      <c r="D79" s="52" t="s">
        <v>144</v>
      </c>
      <c r="E79" s="51" t="s">
        <v>72</v>
      </c>
      <c r="F79" s="51"/>
      <c r="G79" s="51"/>
      <c r="H79" s="51" t="s">
        <v>145</v>
      </c>
      <c r="I79" s="51" t="s">
        <v>146</v>
      </c>
      <c r="J79" s="51" t="s">
        <v>147</v>
      </c>
      <c r="K79" s="51" t="s">
        <v>148</v>
      </c>
      <c r="L79" s="51" t="s">
        <v>149</v>
      </c>
      <c r="M79" s="51" t="s">
        <v>150</v>
      </c>
      <c r="N79" s="51" t="s">
        <v>151</v>
      </c>
      <c r="O79" s="51" t="s">
        <v>152</v>
      </c>
      <c r="P79" s="58"/>
    </row>
    <row r="80" spans="1:17" ht="24.75" customHeight="1" x14ac:dyDescent="0.25">
      <c r="A80" s="51"/>
      <c r="B80" s="51"/>
      <c r="C80" s="51"/>
      <c r="D80" s="52"/>
      <c r="E80" s="15" t="s">
        <v>83</v>
      </c>
      <c r="F80" s="15" t="s">
        <v>84</v>
      </c>
      <c r="G80" s="15" t="s">
        <v>85</v>
      </c>
      <c r="H80" s="51"/>
      <c r="I80" s="51"/>
      <c r="J80" s="51"/>
      <c r="K80" s="51"/>
      <c r="L80" s="51"/>
      <c r="M80" s="51"/>
      <c r="N80" s="51"/>
      <c r="O80" s="51"/>
      <c r="P80" s="58"/>
    </row>
    <row r="81" spans="1:17" ht="12.75" customHeight="1" x14ac:dyDescent="0.25">
      <c r="A81" s="16">
        <v>1</v>
      </c>
      <c r="B81" s="16">
        <v>2</v>
      </c>
      <c r="C81" s="16">
        <v>3</v>
      </c>
      <c r="D81" s="16">
        <v>4</v>
      </c>
      <c r="E81" s="16">
        <v>5</v>
      </c>
      <c r="F81" s="16">
        <v>6</v>
      </c>
      <c r="G81" s="16">
        <v>7</v>
      </c>
      <c r="H81" s="16">
        <v>8</v>
      </c>
      <c r="I81" s="16">
        <v>10</v>
      </c>
      <c r="J81" s="16">
        <v>11</v>
      </c>
      <c r="K81" s="16">
        <v>12</v>
      </c>
      <c r="L81" s="16">
        <v>13</v>
      </c>
      <c r="M81" s="16">
        <v>14</v>
      </c>
      <c r="N81" s="16">
        <v>15</v>
      </c>
      <c r="O81" s="16">
        <v>16</v>
      </c>
      <c r="P81" s="25" t="s">
        <v>157</v>
      </c>
    </row>
    <row r="82" spans="1:17" ht="18.75" customHeight="1" x14ac:dyDescent="0.25">
      <c r="A82" s="26"/>
      <c r="B82" s="27"/>
      <c r="C82" s="27"/>
      <c r="D82" s="27"/>
      <c r="E82" s="27"/>
      <c r="F82" s="27"/>
      <c r="G82" s="27"/>
      <c r="H82" s="27"/>
      <c r="I82" s="28"/>
      <c r="J82" s="29"/>
      <c r="K82" s="27"/>
      <c r="L82" s="27"/>
      <c r="M82" s="27"/>
      <c r="N82" s="27"/>
      <c r="O82" s="29"/>
      <c r="P82" s="62" t="s">
        <v>157</v>
      </c>
      <c r="Q82" s="62"/>
    </row>
  </sheetData>
  <mergeCells count="245">
    <mergeCell ref="P79:P80"/>
    <mergeCell ref="I79:I80"/>
    <mergeCell ref="K79:K80"/>
    <mergeCell ref="P82:Q82"/>
    <mergeCell ref="M79:M80"/>
    <mergeCell ref="N79:N80"/>
    <mergeCell ref="H79:H80"/>
    <mergeCell ref="B79:B80"/>
    <mergeCell ref="C79:C80"/>
    <mergeCell ref="O79:O80"/>
    <mergeCell ref="E79:G79"/>
    <mergeCell ref="D79:D80"/>
    <mergeCell ref="A79:A80"/>
    <mergeCell ref="L79:L80"/>
    <mergeCell ref="J79:J80"/>
    <mergeCell ref="P73:Q73"/>
    <mergeCell ref="P74:Q74"/>
    <mergeCell ref="A75:O75"/>
    <mergeCell ref="P75:Q75"/>
    <mergeCell ref="A76:O76"/>
    <mergeCell ref="P76:Q76"/>
    <mergeCell ref="A77:P77"/>
    <mergeCell ref="P78:Q78"/>
    <mergeCell ref="A78:O78"/>
    <mergeCell ref="P66:P67"/>
    <mergeCell ref="A69:P69"/>
    <mergeCell ref="A70:B70"/>
    <mergeCell ref="C70:P70"/>
    <mergeCell ref="D71:D72"/>
    <mergeCell ref="M71:M72"/>
    <mergeCell ref="C71:C72"/>
    <mergeCell ref="H71:H72"/>
    <mergeCell ref="E71:G71"/>
    <mergeCell ref="N71:N72"/>
    <mergeCell ref="K71:K72"/>
    <mergeCell ref="O71:O72"/>
    <mergeCell ref="I71:I72"/>
    <mergeCell ref="J71:J72"/>
    <mergeCell ref="P71:Q72"/>
    <mergeCell ref="A71:A72"/>
    <mergeCell ref="L71:L72"/>
    <mergeCell ref="B71:B72"/>
    <mergeCell ref="O66:O67"/>
    <mergeCell ref="N66:N67"/>
    <mergeCell ref="A66:A67"/>
    <mergeCell ref="M66:M67"/>
    <mergeCell ref="B66:B67"/>
    <mergeCell ref="L66:L67"/>
    <mergeCell ref="K66:K67"/>
    <mergeCell ref="J66:J67"/>
    <mergeCell ref="E66:G66"/>
    <mergeCell ref="I66:I67"/>
    <mergeCell ref="D66:D67"/>
    <mergeCell ref="C66:C67"/>
    <mergeCell ref="H66:H67"/>
    <mergeCell ref="P60:Q60"/>
    <mergeCell ref="P61:Q61"/>
    <mergeCell ref="A62:O62"/>
    <mergeCell ref="P62:Q62"/>
    <mergeCell ref="P63:Q63"/>
    <mergeCell ref="A63:O63"/>
    <mergeCell ref="A64:P64"/>
    <mergeCell ref="P65:Q65"/>
    <mergeCell ref="A65:O65"/>
    <mergeCell ref="A56:P56"/>
    <mergeCell ref="A57:B57"/>
    <mergeCell ref="C57:P57"/>
    <mergeCell ref="A58:A59"/>
    <mergeCell ref="P58:Q59"/>
    <mergeCell ref="O58:O59"/>
    <mergeCell ref="N58:N59"/>
    <mergeCell ref="M58:M59"/>
    <mergeCell ref="B58:B59"/>
    <mergeCell ref="L58:L59"/>
    <mergeCell ref="D58:D59"/>
    <mergeCell ref="H58:H59"/>
    <mergeCell ref="C58:C59"/>
    <mergeCell ref="I58:I59"/>
    <mergeCell ref="E58:G58"/>
    <mergeCell ref="J58:J59"/>
    <mergeCell ref="K58:K59"/>
    <mergeCell ref="H53:H54"/>
    <mergeCell ref="P53:P54"/>
    <mergeCell ref="A53:A54"/>
    <mergeCell ref="K53:K54"/>
    <mergeCell ref="L53:L54"/>
    <mergeCell ref="J53:J54"/>
    <mergeCell ref="B53:B54"/>
    <mergeCell ref="N53:N54"/>
    <mergeCell ref="M53:M54"/>
    <mergeCell ref="C53:C54"/>
    <mergeCell ref="D53:D54"/>
    <mergeCell ref="E53:G53"/>
    <mergeCell ref="O53:O54"/>
    <mergeCell ref="I53:I54"/>
    <mergeCell ref="P47:Q47"/>
    <mergeCell ref="P48:Q48"/>
    <mergeCell ref="P49:Q49"/>
    <mergeCell ref="A49:O49"/>
    <mergeCell ref="A50:O50"/>
    <mergeCell ref="P50:Q50"/>
    <mergeCell ref="A51:P51"/>
    <mergeCell ref="P52:Q52"/>
    <mergeCell ref="A52:O52"/>
    <mergeCell ref="A40:A41"/>
    <mergeCell ref="J40:J41"/>
    <mergeCell ref="P40:P41"/>
    <mergeCell ref="D40:D41"/>
    <mergeCell ref="H40:H41"/>
    <mergeCell ref="A43:P43"/>
    <mergeCell ref="A44:B44"/>
    <mergeCell ref="C44:P44"/>
    <mergeCell ref="O45:O46"/>
    <mergeCell ref="A45:A46"/>
    <mergeCell ref="P45:Q46"/>
    <mergeCell ref="L45:L46"/>
    <mergeCell ref="M45:M46"/>
    <mergeCell ref="B45:B46"/>
    <mergeCell ref="K45:K46"/>
    <mergeCell ref="J45:J46"/>
    <mergeCell ref="I45:I46"/>
    <mergeCell ref="C45:C46"/>
    <mergeCell ref="D45:D46"/>
    <mergeCell ref="H45:H46"/>
    <mergeCell ref="N45:N46"/>
    <mergeCell ref="E45:G45"/>
    <mergeCell ref="I40:I41"/>
    <mergeCell ref="M40:M41"/>
    <mergeCell ref="O40:O41"/>
    <mergeCell ref="E40:G40"/>
    <mergeCell ref="B40:B41"/>
    <mergeCell ref="L40:L41"/>
    <mergeCell ref="K40:K41"/>
    <mergeCell ref="C40:C41"/>
    <mergeCell ref="N40:N41"/>
    <mergeCell ref="P34:Q34"/>
    <mergeCell ref="P35:Q35"/>
    <mergeCell ref="A36:O36"/>
    <mergeCell ref="P36:Q36"/>
    <mergeCell ref="A37:O37"/>
    <mergeCell ref="P37:Q37"/>
    <mergeCell ref="A38:P38"/>
    <mergeCell ref="A39:O39"/>
    <mergeCell ref="P39:Q39"/>
    <mergeCell ref="D27:D28"/>
    <mergeCell ref="C27:C28"/>
    <mergeCell ref="B27:B28"/>
    <mergeCell ref="N27:N28"/>
    <mergeCell ref="A27:A28"/>
    <mergeCell ref="A30:P30"/>
    <mergeCell ref="A31:B31"/>
    <mergeCell ref="C31:P31"/>
    <mergeCell ref="J32:J33"/>
    <mergeCell ref="P32:Q33"/>
    <mergeCell ref="D32:D33"/>
    <mergeCell ref="N32:N33"/>
    <mergeCell ref="H32:H33"/>
    <mergeCell ref="M32:M33"/>
    <mergeCell ref="O32:O33"/>
    <mergeCell ref="B32:B33"/>
    <mergeCell ref="L32:L33"/>
    <mergeCell ref="K32:K33"/>
    <mergeCell ref="I32:I33"/>
    <mergeCell ref="C32:C33"/>
    <mergeCell ref="A32:A33"/>
    <mergeCell ref="E32:G32"/>
    <mergeCell ref="P27:P28"/>
    <mergeCell ref="O27:O28"/>
    <mergeCell ref="I27:I28"/>
    <mergeCell ref="M27:M28"/>
    <mergeCell ref="L27:L28"/>
    <mergeCell ref="K27:K28"/>
    <mergeCell ref="J27:J28"/>
    <mergeCell ref="H27:H28"/>
    <mergeCell ref="E27:G27"/>
    <mergeCell ref="P21:Q21"/>
    <mergeCell ref="P22:Q22"/>
    <mergeCell ref="P23:Q23"/>
    <mergeCell ref="A23:O23"/>
    <mergeCell ref="A24:O24"/>
    <mergeCell ref="P24:Q24"/>
    <mergeCell ref="A25:P25"/>
    <mergeCell ref="A26:O26"/>
    <mergeCell ref="P26:Q26"/>
    <mergeCell ref="A17:P17"/>
    <mergeCell ref="C18:P18"/>
    <mergeCell ref="A18:B18"/>
    <mergeCell ref="D19:D20"/>
    <mergeCell ref="K19:K20"/>
    <mergeCell ref="J19:J20"/>
    <mergeCell ref="M19:M20"/>
    <mergeCell ref="C19:C20"/>
    <mergeCell ref="E19:G19"/>
    <mergeCell ref="B19:B20"/>
    <mergeCell ref="N19:N20"/>
    <mergeCell ref="O19:O20"/>
    <mergeCell ref="H19:H20"/>
    <mergeCell ref="A19:A20"/>
    <mergeCell ref="I19:I20"/>
    <mergeCell ref="L19:L20"/>
    <mergeCell ref="P19:Q20"/>
    <mergeCell ref="N14:N15"/>
    <mergeCell ref="L14:L15"/>
    <mergeCell ref="K14:K15"/>
    <mergeCell ref="O14:O15"/>
    <mergeCell ref="J14:J15"/>
    <mergeCell ref="I14:I15"/>
    <mergeCell ref="M14:M15"/>
    <mergeCell ref="P14:P15"/>
    <mergeCell ref="A14:A15"/>
    <mergeCell ref="B14:B15"/>
    <mergeCell ref="H14:H15"/>
    <mergeCell ref="E14:G14"/>
    <mergeCell ref="D14:D15"/>
    <mergeCell ref="C14:C15"/>
    <mergeCell ref="P8:Q8"/>
    <mergeCell ref="P9:Q9"/>
    <mergeCell ref="P10:Q10"/>
    <mergeCell ref="A10:O10"/>
    <mergeCell ref="P11:Q11"/>
    <mergeCell ref="A11:O11"/>
    <mergeCell ref="A12:P12"/>
    <mergeCell ref="A13:O13"/>
    <mergeCell ref="P13:Q13"/>
    <mergeCell ref="A1:Q1"/>
    <mergeCell ref="A2:P2"/>
    <mergeCell ref="A3:C3"/>
    <mergeCell ref="D3:P3"/>
    <mergeCell ref="A4:P4"/>
    <mergeCell ref="A5:B5"/>
    <mergeCell ref="C5:P5"/>
    <mergeCell ref="H6:H7"/>
    <mergeCell ref="J6:J7"/>
    <mergeCell ref="K6:K7"/>
    <mergeCell ref="E6:G6"/>
    <mergeCell ref="D6:D7"/>
    <mergeCell ref="C6:C7"/>
    <mergeCell ref="L6:L7"/>
    <mergeCell ref="I6:I7"/>
    <mergeCell ref="M6:M7"/>
    <mergeCell ref="N6:N7"/>
    <mergeCell ref="B6:B7"/>
    <mergeCell ref="O6:O7"/>
    <mergeCell ref="P6:Q7"/>
    <mergeCell ref="A6:A7"/>
  </mergeCells>
  <pageMargins left="0" right="0" top="0.75" bottom="0.29027777999999999" header="0.3" footer="0.3"/>
  <pageSetup paperSize="0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  <pageSetUpPr fitToPage="1"/>
  </sheetPr>
  <dimension ref="A1:AI51"/>
  <sheetViews>
    <sheetView workbookViewId="0"/>
  </sheetViews>
  <sheetFormatPr defaultRowHeight="15" x14ac:dyDescent="0.25"/>
  <cols>
    <col min="1" max="1" width="6.85546875" style="1" customWidth="1"/>
    <col min="2" max="2" width="29" style="1" customWidth="1"/>
    <col min="3" max="3" width="29.140625" style="1" customWidth="1"/>
    <col min="4" max="4" width="13.85546875" style="1" customWidth="1"/>
    <col min="5" max="5" width="27.7109375" style="1" customWidth="1"/>
    <col min="6" max="13" width="11.140625" style="1" customWidth="1"/>
    <col min="14" max="14" width="30.42578125" style="1" customWidth="1"/>
    <col min="15" max="15" width="11.140625" style="1" customWidth="1"/>
    <col min="16" max="16" width="23.5703125" style="1" customWidth="1"/>
    <col min="17" max="18" width="8.5703125" style="1" customWidth="1"/>
    <col min="19" max="20" width="11.140625" style="1" customWidth="1"/>
    <col min="21" max="21" width="11.85546875" style="1" customWidth="1"/>
    <col min="22" max="22" width="19" style="1" customWidth="1"/>
    <col min="23" max="24" width="11.140625" style="1" customWidth="1"/>
    <col min="25" max="30" width="15.42578125" style="1" customWidth="1"/>
    <col min="31" max="31" width="15.28515625" style="1" customWidth="1"/>
    <col min="32" max="33" width="15.42578125" style="1" customWidth="1"/>
    <col min="34" max="34" width="11.140625" style="1" customWidth="1"/>
    <col min="35" max="35" width="33.140625" style="1" customWidth="1"/>
  </cols>
  <sheetData>
    <row r="1" spans="1:35" ht="18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</row>
    <row r="2" spans="1:35" ht="18" customHeight="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ht="18" customHeight="1" x14ac:dyDescent="0.25">
      <c r="A3" s="44" t="s">
        <v>163</v>
      </c>
      <c r="B3" s="44"/>
      <c r="C3" s="44"/>
      <c r="D3" s="46" t="s">
        <v>7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</row>
    <row r="4" spans="1:35" ht="38.25" customHeight="1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</row>
    <row r="5" spans="1:35" ht="20.25" customHeight="1" x14ac:dyDescent="0.25">
      <c r="A5" s="45" t="s">
        <v>14</v>
      </c>
      <c r="B5" s="45" t="s">
        <v>142</v>
      </c>
      <c r="C5" s="45" t="s">
        <v>164</v>
      </c>
      <c r="D5" s="45" t="s">
        <v>165</v>
      </c>
      <c r="E5" s="45" t="s">
        <v>166</v>
      </c>
      <c r="F5" s="45" t="s">
        <v>167</v>
      </c>
      <c r="G5" s="45"/>
      <c r="H5" s="45"/>
      <c r="I5" s="45"/>
      <c r="J5" s="45"/>
      <c r="K5" s="45" t="s">
        <v>168</v>
      </c>
      <c r="L5" s="45"/>
      <c r="M5" s="45"/>
      <c r="N5" s="45" t="s">
        <v>169</v>
      </c>
      <c r="O5" s="45" t="s">
        <v>151</v>
      </c>
      <c r="P5" s="45"/>
      <c r="Q5" s="45" t="s">
        <v>19</v>
      </c>
      <c r="R5" s="45" t="s">
        <v>20</v>
      </c>
      <c r="S5" s="45" t="s">
        <v>170</v>
      </c>
      <c r="T5" s="45"/>
      <c r="U5" s="45" t="s">
        <v>171</v>
      </c>
      <c r="V5" s="45" t="s">
        <v>172</v>
      </c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 t="s">
        <v>173</v>
      </c>
    </row>
    <row r="6" spans="1:35" ht="18" customHeight="1" x14ac:dyDescent="0.25">
      <c r="A6" s="45"/>
      <c r="B6" s="45"/>
      <c r="C6" s="45"/>
      <c r="D6" s="45"/>
      <c r="E6" s="45"/>
      <c r="F6" s="45" t="s">
        <v>34</v>
      </c>
      <c r="G6" s="45" t="s">
        <v>174</v>
      </c>
      <c r="H6" s="45"/>
      <c r="I6" s="45"/>
      <c r="J6" s="45" t="s">
        <v>175</v>
      </c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 t="s">
        <v>176</v>
      </c>
      <c r="W6" s="45" t="s">
        <v>177</v>
      </c>
      <c r="X6" s="45"/>
      <c r="Y6" s="45" t="s">
        <v>178</v>
      </c>
      <c r="Z6" s="45" t="s">
        <v>179</v>
      </c>
      <c r="AA6" s="45"/>
      <c r="AB6" s="45" t="s">
        <v>180</v>
      </c>
      <c r="AC6" s="45" t="s">
        <v>181</v>
      </c>
      <c r="AD6" s="45"/>
      <c r="AE6" s="45" t="s">
        <v>182</v>
      </c>
      <c r="AF6" s="45" t="s">
        <v>183</v>
      </c>
      <c r="AG6" s="45"/>
      <c r="AH6" s="45" t="s">
        <v>184</v>
      </c>
      <c r="AI6" s="45"/>
    </row>
    <row r="7" spans="1:35" ht="45" customHeight="1" x14ac:dyDescent="0.25">
      <c r="A7" s="45"/>
      <c r="B7" s="45"/>
      <c r="C7" s="45"/>
      <c r="D7" s="45"/>
      <c r="E7" s="45"/>
      <c r="F7" s="45"/>
      <c r="G7" s="9" t="s">
        <v>31</v>
      </c>
      <c r="H7" s="9" t="s">
        <v>185</v>
      </c>
      <c r="I7" s="9" t="s">
        <v>186</v>
      </c>
      <c r="J7" s="45"/>
      <c r="K7" s="9" t="s">
        <v>31</v>
      </c>
      <c r="L7" s="9" t="s">
        <v>185</v>
      </c>
      <c r="M7" s="9" t="s">
        <v>186</v>
      </c>
      <c r="N7" s="45"/>
      <c r="O7" s="9" t="s">
        <v>187</v>
      </c>
      <c r="P7" s="9" t="s">
        <v>31</v>
      </c>
      <c r="Q7" s="45"/>
      <c r="R7" s="45"/>
      <c r="S7" s="9" t="s">
        <v>188</v>
      </c>
      <c r="T7" s="9" t="s">
        <v>189</v>
      </c>
      <c r="U7" s="45"/>
      <c r="V7" s="45"/>
      <c r="W7" s="9" t="s">
        <v>188</v>
      </c>
      <c r="X7" s="9" t="s">
        <v>189</v>
      </c>
      <c r="Y7" s="45"/>
      <c r="Z7" s="9" t="s">
        <v>190</v>
      </c>
      <c r="AA7" s="9" t="s">
        <v>191</v>
      </c>
      <c r="AB7" s="45"/>
      <c r="AC7" s="9" t="s">
        <v>190</v>
      </c>
      <c r="AD7" s="9" t="s">
        <v>191</v>
      </c>
      <c r="AE7" s="45"/>
      <c r="AF7" s="9" t="s">
        <v>190</v>
      </c>
      <c r="AG7" s="9" t="s">
        <v>191</v>
      </c>
      <c r="AH7" s="45"/>
      <c r="AI7" s="45"/>
    </row>
    <row r="8" spans="1:35" ht="15.75" customHeight="1" x14ac:dyDescent="0.25">
      <c r="A8" s="10">
        <v>1</v>
      </c>
      <c r="B8" s="10">
        <v>2</v>
      </c>
      <c r="C8" s="10">
        <v>3</v>
      </c>
      <c r="D8" s="10">
        <v>4</v>
      </c>
      <c r="E8" s="10">
        <v>5</v>
      </c>
      <c r="F8" s="10">
        <v>6</v>
      </c>
      <c r="G8" s="10">
        <v>7</v>
      </c>
      <c r="H8" s="10">
        <v>8</v>
      </c>
      <c r="I8" s="10">
        <v>9</v>
      </c>
      <c r="J8" s="10">
        <v>10</v>
      </c>
      <c r="K8" s="10">
        <v>11</v>
      </c>
      <c r="L8" s="10">
        <v>12</v>
      </c>
      <c r="M8" s="10">
        <v>13</v>
      </c>
      <c r="N8" s="10">
        <v>14</v>
      </c>
      <c r="O8" s="10">
        <v>15</v>
      </c>
      <c r="P8" s="10">
        <v>16</v>
      </c>
      <c r="Q8" s="10">
        <v>17</v>
      </c>
      <c r="R8" s="10">
        <v>18</v>
      </c>
      <c r="S8" s="10">
        <v>19</v>
      </c>
      <c r="T8" s="10">
        <v>20</v>
      </c>
      <c r="U8" s="10">
        <v>21</v>
      </c>
      <c r="V8" s="10">
        <v>22</v>
      </c>
      <c r="W8" s="10">
        <v>23</v>
      </c>
      <c r="X8" s="10">
        <v>24</v>
      </c>
      <c r="Y8" s="10">
        <v>25</v>
      </c>
      <c r="Z8" s="10">
        <v>27</v>
      </c>
      <c r="AA8" s="10">
        <v>26</v>
      </c>
      <c r="AB8" s="10">
        <v>28</v>
      </c>
      <c r="AC8" s="10">
        <v>29</v>
      </c>
      <c r="AD8" s="10">
        <v>30</v>
      </c>
      <c r="AE8" s="10">
        <v>31</v>
      </c>
      <c r="AF8" s="10">
        <v>32</v>
      </c>
      <c r="AG8" s="10">
        <v>33</v>
      </c>
      <c r="AH8" s="10">
        <v>34</v>
      </c>
      <c r="AI8" s="10">
        <v>35</v>
      </c>
    </row>
    <row r="9" spans="1:35" ht="18" customHeight="1" x14ac:dyDescent="0.25">
      <c r="A9" s="30"/>
      <c r="B9" s="31"/>
      <c r="C9" s="31"/>
      <c r="D9" s="31"/>
      <c r="E9" s="31"/>
      <c r="F9" s="32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3"/>
      <c r="T9" s="33"/>
      <c r="U9" s="33"/>
      <c r="V9" s="31"/>
      <c r="W9" s="33"/>
      <c r="X9" s="33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1"/>
    </row>
    <row r="10" spans="1:35" ht="28.5" customHeight="1" x14ac:dyDescent="0.25">
      <c r="A10" s="63" t="s">
        <v>192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</row>
    <row r="11" spans="1:35" ht="31.5" customHeight="1" x14ac:dyDescent="0.25">
      <c r="A11" s="30">
        <v>2</v>
      </c>
      <c r="B11" s="34" t="s">
        <v>43</v>
      </c>
      <c r="C11" s="34" t="s">
        <v>44</v>
      </c>
      <c r="D11" s="34" t="s">
        <v>193</v>
      </c>
      <c r="E11" s="34" t="s">
        <v>194</v>
      </c>
      <c r="F11" s="32">
        <v>250</v>
      </c>
      <c r="G11" s="34" t="s">
        <v>195</v>
      </c>
      <c r="H11" s="34" t="s">
        <v>196</v>
      </c>
      <c r="I11" s="34" t="s">
        <v>195</v>
      </c>
      <c r="J11" s="34" t="s">
        <v>197</v>
      </c>
      <c r="K11" s="34" t="s">
        <v>198</v>
      </c>
      <c r="L11" s="34" t="s">
        <v>199</v>
      </c>
      <c r="M11" s="34" t="s">
        <v>200</v>
      </c>
      <c r="N11" s="34" t="s">
        <v>201</v>
      </c>
      <c r="O11" s="34" t="s">
        <v>202</v>
      </c>
      <c r="P11" s="34" t="s">
        <v>203</v>
      </c>
      <c r="Q11" s="34" t="s">
        <v>45</v>
      </c>
      <c r="R11" s="34" t="s">
        <v>45</v>
      </c>
      <c r="S11" s="35">
        <v>43692</v>
      </c>
      <c r="T11" s="33"/>
      <c r="U11" s="35">
        <v>43923</v>
      </c>
      <c r="V11" s="34"/>
      <c r="W11" s="33"/>
      <c r="X11" s="33"/>
      <c r="Y11" s="32">
        <v>0</v>
      </c>
      <c r="Z11" s="32"/>
      <c r="AA11" s="32"/>
      <c r="AB11" s="32">
        <v>0</v>
      </c>
      <c r="AC11" s="32"/>
      <c r="AD11" s="32"/>
      <c r="AE11" s="32">
        <v>0</v>
      </c>
      <c r="AF11" s="32"/>
      <c r="AG11" s="32"/>
      <c r="AH11" s="32"/>
      <c r="AI11" s="31"/>
    </row>
    <row r="12" spans="1:35" ht="37.5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</row>
    <row r="13" spans="1:35" ht="20.25" customHeight="1" x14ac:dyDescent="0.25">
      <c r="A13" s="45" t="s">
        <v>14</v>
      </c>
      <c r="B13" s="45" t="s">
        <v>142</v>
      </c>
      <c r="C13" s="45" t="s">
        <v>164</v>
      </c>
      <c r="D13" s="45" t="s">
        <v>165</v>
      </c>
      <c r="E13" s="45" t="s">
        <v>166</v>
      </c>
      <c r="F13" s="45" t="s">
        <v>167</v>
      </c>
      <c r="G13" s="45"/>
      <c r="H13" s="45"/>
      <c r="I13" s="45"/>
      <c r="J13" s="45"/>
      <c r="K13" s="45" t="s">
        <v>168</v>
      </c>
      <c r="L13" s="45"/>
      <c r="M13" s="45"/>
      <c r="N13" s="45" t="s">
        <v>169</v>
      </c>
      <c r="O13" s="45" t="s">
        <v>151</v>
      </c>
      <c r="P13" s="45"/>
      <c r="Q13" s="45" t="s">
        <v>19</v>
      </c>
      <c r="R13" s="45" t="s">
        <v>20</v>
      </c>
      <c r="S13" s="45" t="s">
        <v>170</v>
      </c>
      <c r="T13" s="45"/>
      <c r="U13" s="45" t="s">
        <v>171</v>
      </c>
      <c r="V13" s="45" t="s">
        <v>172</v>
      </c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 t="s">
        <v>173</v>
      </c>
    </row>
    <row r="14" spans="1:35" ht="18" customHeight="1" x14ac:dyDescent="0.25">
      <c r="A14" s="45"/>
      <c r="B14" s="45"/>
      <c r="C14" s="45"/>
      <c r="D14" s="45"/>
      <c r="E14" s="45"/>
      <c r="F14" s="45" t="s">
        <v>34</v>
      </c>
      <c r="G14" s="45" t="s">
        <v>174</v>
      </c>
      <c r="H14" s="45"/>
      <c r="I14" s="45"/>
      <c r="J14" s="45" t="s">
        <v>175</v>
      </c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 t="s">
        <v>176</v>
      </c>
      <c r="W14" s="45" t="s">
        <v>177</v>
      </c>
      <c r="X14" s="45"/>
      <c r="Y14" s="45" t="s">
        <v>178</v>
      </c>
      <c r="Z14" s="45" t="s">
        <v>179</v>
      </c>
      <c r="AA14" s="45"/>
      <c r="AB14" s="45" t="s">
        <v>180</v>
      </c>
      <c r="AC14" s="45" t="s">
        <v>181</v>
      </c>
      <c r="AD14" s="45"/>
      <c r="AE14" s="45" t="s">
        <v>182</v>
      </c>
      <c r="AF14" s="45" t="s">
        <v>183</v>
      </c>
      <c r="AG14" s="45"/>
      <c r="AH14" s="45" t="s">
        <v>184</v>
      </c>
      <c r="AI14" s="45"/>
    </row>
    <row r="15" spans="1:35" ht="45" customHeight="1" x14ac:dyDescent="0.25">
      <c r="A15" s="45"/>
      <c r="B15" s="45"/>
      <c r="C15" s="45"/>
      <c r="D15" s="45"/>
      <c r="E15" s="45"/>
      <c r="F15" s="45"/>
      <c r="G15" s="9" t="s">
        <v>31</v>
      </c>
      <c r="H15" s="9" t="s">
        <v>185</v>
      </c>
      <c r="I15" s="9" t="s">
        <v>186</v>
      </c>
      <c r="J15" s="45"/>
      <c r="K15" s="9" t="s">
        <v>31</v>
      </c>
      <c r="L15" s="9" t="s">
        <v>185</v>
      </c>
      <c r="M15" s="9" t="s">
        <v>186</v>
      </c>
      <c r="N15" s="45"/>
      <c r="O15" s="9" t="s">
        <v>187</v>
      </c>
      <c r="P15" s="9" t="s">
        <v>31</v>
      </c>
      <c r="Q15" s="45"/>
      <c r="R15" s="45"/>
      <c r="S15" s="9" t="s">
        <v>188</v>
      </c>
      <c r="T15" s="9" t="s">
        <v>189</v>
      </c>
      <c r="U15" s="45"/>
      <c r="V15" s="45"/>
      <c r="W15" s="9" t="s">
        <v>188</v>
      </c>
      <c r="X15" s="9" t="s">
        <v>189</v>
      </c>
      <c r="Y15" s="45"/>
      <c r="Z15" s="9" t="s">
        <v>190</v>
      </c>
      <c r="AA15" s="9" t="s">
        <v>191</v>
      </c>
      <c r="AB15" s="45"/>
      <c r="AC15" s="9" t="s">
        <v>190</v>
      </c>
      <c r="AD15" s="9" t="s">
        <v>191</v>
      </c>
      <c r="AE15" s="45"/>
      <c r="AF15" s="9" t="s">
        <v>190</v>
      </c>
      <c r="AG15" s="9" t="s">
        <v>191</v>
      </c>
      <c r="AH15" s="45"/>
      <c r="AI15" s="45"/>
    </row>
    <row r="16" spans="1:35" ht="16.5" customHeight="1" x14ac:dyDescent="0.25">
      <c r="A16" s="10">
        <v>1</v>
      </c>
      <c r="B16" s="10">
        <v>2</v>
      </c>
      <c r="C16" s="10">
        <v>3</v>
      </c>
      <c r="D16" s="10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10">
        <v>13</v>
      </c>
      <c r="N16" s="10">
        <v>14</v>
      </c>
      <c r="O16" s="10">
        <v>15</v>
      </c>
      <c r="P16" s="10">
        <v>16</v>
      </c>
      <c r="Q16" s="10">
        <v>17</v>
      </c>
      <c r="R16" s="10">
        <v>18</v>
      </c>
      <c r="S16" s="10">
        <v>19</v>
      </c>
      <c r="T16" s="10">
        <v>20</v>
      </c>
      <c r="U16" s="10">
        <v>21</v>
      </c>
      <c r="V16" s="10">
        <v>22</v>
      </c>
      <c r="W16" s="10">
        <v>23</v>
      </c>
      <c r="X16" s="10">
        <v>24</v>
      </c>
      <c r="Y16" s="10">
        <v>25</v>
      </c>
      <c r="Z16" s="10">
        <v>27</v>
      </c>
      <c r="AA16" s="10">
        <v>26</v>
      </c>
      <c r="AB16" s="10">
        <v>28</v>
      </c>
      <c r="AC16" s="10">
        <v>29</v>
      </c>
      <c r="AD16" s="10">
        <v>30</v>
      </c>
      <c r="AE16" s="10">
        <v>31</v>
      </c>
      <c r="AF16" s="10">
        <v>32</v>
      </c>
      <c r="AG16" s="10">
        <v>33</v>
      </c>
      <c r="AH16" s="10">
        <v>34</v>
      </c>
      <c r="AI16" s="10">
        <v>35</v>
      </c>
    </row>
    <row r="17" spans="1:35" ht="18" customHeight="1" x14ac:dyDescent="0.25">
      <c r="A17" s="30"/>
      <c r="B17" s="31"/>
      <c r="C17" s="31"/>
      <c r="D17" s="31"/>
      <c r="E17" s="31"/>
      <c r="F17" s="32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3"/>
      <c r="T17" s="33"/>
      <c r="U17" s="33"/>
      <c r="V17" s="31"/>
      <c r="W17" s="33"/>
      <c r="X17" s="33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1"/>
    </row>
    <row r="18" spans="1:35" ht="28.5" customHeight="1" x14ac:dyDescent="0.25">
      <c r="A18" s="63" t="s">
        <v>204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</row>
    <row r="19" spans="1:35" ht="30.75" customHeight="1" x14ac:dyDescent="0.25">
      <c r="A19" s="30">
        <v>2</v>
      </c>
      <c r="B19" s="34" t="s">
        <v>49</v>
      </c>
      <c r="C19" s="34" t="s">
        <v>50</v>
      </c>
      <c r="D19" s="34" t="s">
        <v>205</v>
      </c>
      <c r="E19" s="34" t="s">
        <v>206</v>
      </c>
      <c r="F19" s="32">
        <v>100</v>
      </c>
      <c r="G19" s="34" t="s">
        <v>207</v>
      </c>
      <c r="H19" s="34" t="s">
        <v>208</v>
      </c>
      <c r="I19" s="34" t="s">
        <v>209</v>
      </c>
      <c r="J19" s="34" t="s">
        <v>210</v>
      </c>
      <c r="K19" s="34" t="s">
        <v>211</v>
      </c>
      <c r="L19" s="34" t="s">
        <v>212</v>
      </c>
      <c r="M19" s="34" t="s">
        <v>213</v>
      </c>
      <c r="N19" s="34" t="s">
        <v>214</v>
      </c>
      <c r="O19" s="34" t="s">
        <v>215</v>
      </c>
      <c r="P19" s="34" t="s">
        <v>216</v>
      </c>
      <c r="Q19" s="34" t="s">
        <v>45</v>
      </c>
      <c r="R19" s="34" t="s">
        <v>45</v>
      </c>
      <c r="S19" s="35">
        <v>44056</v>
      </c>
      <c r="T19" s="33"/>
      <c r="U19" s="35">
        <v>44056</v>
      </c>
      <c r="V19" s="34"/>
      <c r="W19" s="33"/>
      <c r="X19" s="33"/>
      <c r="Y19" s="32">
        <v>0</v>
      </c>
      <c r="Z19" s="32"/>
      <c r="AA19" s="32"/>
      <c r="AB19" s="32">
        <v>0</v>
      </c>
      <c r="AC19" s="32"/>
      <c r="AD19" s="32"/>
      <c r="AE19" s="32">
        <v>0</v>
      </c>
      <c r="AF19" s="32"/>
      <c r="AG19" s="32"/>
      <c r="AH19" s="32"/>
      <c r="AI19" s="31"/>
    </row>
    <row r="20" spans="1:35" ht="38.25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</row>
    <row r="21" spans="1:35" ht="20.25" customHeight="1" x14ac:dyDescent="0.25">
      <c r="A21" s="45" t="s">
        <v>14</v>
      </c>
      <c r="B21" s="45" t="s">
        <v>142</v>
      </c>
      <c r="C21" s="45" t="s">
        <v>164</v>
      </c>
      <c r="D21" s="45" t="s">
        <v>165</v>
      </c>
      <c r="E21" s="45" t="s">
        <v>166</v>
      </c>
      <c r="F21" s="45" t="s">
        <v>167</v>
      </c>
      <c r="G21" s="45"/>
      <c r="H21" s="45"/>
      <c r="I21" s="45"/>
      <c r="J21" s="45"/>
      <c r="K21" s="45" t="s">
        <v>168</v>
      </c>
      <c r="L21" s="45"/>
      <c r="M21" s="45"/>
      <c r="N21" s="45" t="s">
        <v>169</v>
      </c>
      <c r="O21" s="45" t="s">
        <v>151</v>
      </c>
      <c r="P21" s="45"/>
      <c r="Q21" s="45" t="s">
        <v>19</v>
      </c>
      <c r="R21" s="45" t="s">
        <v>20</v>
      </c>
      <c r="S21" s="45" t="s">
        <v>170</v>
      </c>
      <c r="T21" s="45"/>
      <c r="U21" s="45" t="s">
        <v>171</v>
      </c>
      <c r="V21" s="45" t="s">
        <v>172</v>
      </c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 t="s">
        <v>173</v>
      </c>
    </row>
    <row r="22" spans="1:35" ht="18" customHeight="1" x14ac:dyDescent="0.25">
      <c r="A22" s="45"/>
      <c r="B22" s="45"/>
      <c r="C22" s="45"/>
      <c r="D22" s="45"/>
      <c r="E22" s="45"/>
      <c r="F22" s="45" t="s">
        <v>34</v>
      </c>
      <c r="G22" s="45" t="s">
        <v>174</v>
      </c>
      <c r="H22" s="45"/>
      <c r="I22" s="45"/>
      <c r="J22" s="45" t="s">
        <v>175</v>
      </c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 t="s">
        <v>176</v>
      </c>
      <c r="W22" s="45" t="s">
        <v>177</v>
      </c>
      <c r="X22" s="45"/>
      <c r="Y22" s="45" t="s">
        <v>178</v>
      </c>
      <c r="Z22" s="45" t="s">
        <v>179</v>
      </c>
      <c r="AA22" s="45"/>
      <c r="AB22" s="45" t="s">
        <v>180</v>
      </c>
      <c r="AC22" s="45" t="s">
        <v>181</v>
      </c>
      <c r="AD22" s="45"/>
      <c r="AE22" s="45" t="s">
        <v>182</v>
      </c>
      <c r="AF22" s="45" t="s">
        <v>183</v>
      </c>
      <c r="AG22" s="45"/>
      <c r="AH22" s="45" t="s">
        <v>184</v>
      </c>
      <c r="AI22" s="45"/>
    </row>
    <row r="23" spans="1:35" ht="45" customHeight="1" x14ac:dyDescent="0.25">
      <c r="A23" s="45"/>
      <c r="B23" s="45"/>
      <c r="C23" s="45"/>
      <c r="D23" s="45"/>
      <c r="E23" s="45"/>
      <c r="F23" s="45"/>
      <c r="G23" s="9" t="s">
        <v>31</v>
      </c>
      <c r="H23" s="9" t="s">
        <v>185</v>
      </c>
      <c r="I23" s="9" t="s">
        <v>186</v>
      </c>
      <c r="J23" s="45"/>
      <c r="K23" s="9" t="s">
        <v>31</v>
      </c>
      <c r="L23" s="9" t="s">
        <v>185</v>
      </c>
      <c r="M23" s="9" t="s">
        <v>186</v>
      </c>
      <c r="N23" s="45"/>
      <c r="O23" s="9" t="s">
        <v>187</v>
      </c>
      <c r="P23" s="9" t="s">
        <v>31</v>
      </c>
      <c r="Q23" s="45"/>
      <c r="R23" s="45"/>
      <c r="S23" s="9" t="s">
        <v>188</v>
      </c>
      <c r="T23" s="9" t="s">
        <v>189</v>
      </c>
      <c r="U23" s="45"/>
      <c r="V23" s="45"/>
      <c r="W23" s="9" t="s">
        <v>188</v>
      </c>
      <c r="X23" s="9" t="s">
        <v>189</v>
      </c>
      <c r="Y23" s="45"/>
      <c r="Z23" s="9" t="s">
        <v>190</v>
      </c>
      <c r="AA23" s="9" t="s">
        <v>191</v>
      </c>
      <c r="AB23" s="45"/>
      <c r="AC23" s="9" t="s">
        <v>190</v>
      </c>
      <c r="AD23" s="9" t="s">
        <v>191</v>
      </c>
      <c r="AE23" s="45"/>
      <c r="AF23" s="9" t="s">
        <v>190</v>
      </c>
      <c r="AG23" s="9" t="s">
        <v>191</v>
      </c>
      <c r="AH23" s="45"/>
      <c r="AI23" s="45"/>
    </row>
    <row r="24" spans="1:35" ht="16.5" customHeight="1" x14ac:dyDescent="0.25">
      <c r="A24" s="10">
        <v>1</v>
      </c>
      <c r="B24" s="10">
        <v>2</v>
      </c>
      <c r="C24" s="10">
        <v>3</v>
      </c>
      <c r="D24" s="10">
        <v>4</v>
      </c>
      <c r="E24" s="10">
        <v>5</v>
      </c>
      <c r="F24" s="10">
        <v>6</v>
      </c>
      <c r="G24" s="10">
        <v>7</v>
      </c>
      <c r="H24" s="10">
        <v>8</v>
      </c>
      <c r="I24" s="10">
        <v>9</v>
      </c>
      <c r="J24" s="10">
        <v>10</v>
      </c>
      <c r="K24" s="10">
        <v>11</v>
      </c>
      <c r="L24" s="10">
        <v>12</v>
      </c>
      <c r="M24" s="10">
        <v>13</v>
      </c>
      <c r="N24" s="10">
        <v>14</v>
      </c>
      <c r="O24" s="10">
        <v>15</v>
      </c>
      <c r="P24" s="10">
        <v>16</v>
      </c>
      <c r="Q24" s="10">
        <v>17</v>
      </c>
      <c r="R24" s="10">
        <v>18</v>
      </c>
      <c r="S24" s="10">
        <v>19</v>
      </c>
      <c r="T24" s="10">
        <v>20</v>
      </c>
      <c r="U24" s="10">
        <v>21</v>
      </c>
      <c r="V24" s="10">
        <v>22</v>
      </c>
      <c r="W24" s="10">
        <v>23</v>
      </c>
      <c r="X24" s="10">
        <v>24</v>
      </c>
      <c r="Y24" s="10">
        <v>25</v>
      </c>
      <c r="Z24" s="10">
        <v>27</v>
      </c>
      <c r="AA24" s="10">
        <v>26</v>
      </c>
      <c r="AB24" s="10">
        <v>28</v>
      </c>
      <c r="AC24" s="10">
        <v>29</v>
      </c>
      <c r="AD24" s="10">
        <v>30</v>
      </c>
      <c r="AE24" s="10">
        <v>31</v>
      </c>
      <c r="AF24" s="10">
        <v>32</v>
      </c>
      <c r="AG24" s="10">
        <v>33</v>
      </c>
      <c r="AH24" s="10">
        <v>34</v>
      </c>
      <c r="AI24" s="10">
        <v>35</v>
      </c>
    </row>
    <row r="25" spans="1:35" ht="18" customHeight="1" x14ac:dyDescent="0.25">
      <c r="A25" s="30"/>
      <c r="B25" s="31"/>
      <c r="C25" s="31"/>
      <c r="D25" s="31"/>
      <c r="E25" s="31"/>
      <c r="F25" s="32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3"/>
      <c r="T25" s="33"/>
      <c r="U25" s="33"/>
      <c r="V25" s="31"/>
      <c r="W25" s="33"/>
      <c r="X25" s="33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1"/>
    </row>
    <row r="26" spans="1:35" ht="28.5" customHeight="1" x14ac:dyDescent="0.25">
      <c r="A26" s="63" t="s">
        <v>217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</row>
    <row r="27" spans="1:35" ht="30.75" customHeight="1" x14ac:dyDescent="0.25">
      <c r="A27" s="30">
        <v>2</v>
      </c>
      <c r="B27" s="34" t="s">
        <v>54</v>
      </c>
      <c r="C27" s="34" t="s">
        <v>55</v>
      </c>
      <c r="D27" s="34" t="s">
        <v>218</v>
      </c>
      <c r="E27" s="34" t="s">
        <v>219</v>
      </c>
      <c r="F27" s="32">
        <v>500</v>
      </c>
      <c r="G27" s="34" t="s">
        <v>207</v>
      </c>
      <c r="H27" s="34" t="s">
        <v>208</v>
      </c>
      <c r="I27" s="34" t="s">
        <v>209</v>
      </c>
      <c r="J27" s="34" t="s">
        <v>220</v>
      </c>
      <c r="K27" s="34" t="s">
        <v>211</v>
      </c>
      <c r="L27" s="34" t="s">
        <v>212</v>
      </c>
      <c r="M27" s="34" t="s">
        <v>213</v>
      </c>
      <c r="N27" s="34" t="s">
        <v>221</v>
      </c>
      <c r="O27" s="34" t="s">
        <v>222</v>
      </c>
      <c r="P27" s="34" t="s">
        <v>223</v>
      </c>
      <c r="Q27" s="34" t="s">
        <v>45</v>
      </c>
      <c r="R27" s="34" t="s">
        <v>45</v>
      </c>
      <c r="S27" s="35">
        <v>43692</v>
      </c>
      <c r="T27" s="33"/>
      <c r="U27" s="35">
        <v>43692</v>
      </c>
      <c r="V27" s="34"/>
      <c r="W27" s="33"/>
      <c r="X27" s="33"/>
      <c r="Y27" s="32">
        <v>0</v>
      </c>
      <c r="Z27" s="32"/>
      <c r="AA27" s="32"/>
      <c r="AB27" s="32">
        <v>0</v>
      </c>
      <c r="AC27" s="32"/>
      <c r="AD27" s="32"/>
      <c r="AE27" s="32">
        <v>0</v>
      </c>
      <c r="AF27" s="32"/>
      <c r="AG27" s="32"/>
      <c r="AH27" s="32"/>
      <c r="AI27" s="31"/>
    </row>
    <row r="28" spans="1:35" ht="38.25" customHeight="1" x14ac:dyDescent="0.25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</row>
    <row r="29" spans="1:35" ht="20.25" customHeight="1" x14ac:dyDescent="0.25">
      <c r="A29" s="45" t="s">
        <v>14</v>
      </c>
      <c r="B29" s="45" t="s">
        <v>142</v>
      </c>
      <c r="C29" s="45" t="s">
        <v>164</v>
      </c>
      <c r="D29" s="45" t="s">
        <v>165</v>
      </c>
      <c r="E29" s="45" t="s">
        <v>166</v>
      </c>
      <c r="F29" s="45" t="s">
        <v>167</v>
      </c>
      <c r="G29" s="45"/>
      <c r="H29" s="45"/>
      <c r="I29" s="45"/>
      <c r="J29" s="45"/>
      <c r="K29" s="45" t="s">
        <v>168</v>
      </c>
      <c r="L29" s="45"/>
      <c r="M29" s="45"/>
      <c r="N29" s="45" t="s">
        <v>169</v>
      </c>
      <c r="O29" s="45" t="s">
        <v>151</v>
      </c>
      <c r="P29" s="45"/>
      <c r="Q29" s="45" t="s">
        <v>19</v>
      </c>
      <c r="R29" s="45" t="s">
        <v>20</v>
      </c>
      <c r="S29" s="45" t="s">
        <v>170</v>
      </c>
      <c r="T29" s="45"/>
      <c r="U29" s="45" t="s">
        <v>171</v>
      </c>
      <c r="V29" s="45" t="s">
        <v>172</v>
      </c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 t="s">
        <v>173</v>
      </c>
    </row>
    <row r="30" spans="1:35" ht="18" customHeight="1" x14ac:dyDescent="0.25">
      <c r="A30" s="45"/>
      <c r="B30" s="45"/>
      <c r="C30" s="45"/>
      <c r="D30" s="45"/>
      <c r="E30" s="45"/>
      <c r="F30" s="45" t="s">
        <v>34</v>
      </c>
      <c r="G30" s="45" t="s">
        <v>174</v>
      </c>
      <c r="H30" s="45"/>
      <c r="I30" s="45"/>
      <c r="J30" s="45" t="s">
        <v>175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 t="s">
        <v>176</v>
      </c>
      <c r="W30" s="45" t="s">
        <v>177</v>
      </c>
      <c r="X30" s="45"/>
      <c r="Y30" s="45" t="s">
        <v>178</v>
      </c>
      <c r="Z30" s="45" t="s">
        <v>179</v>
      </c>
      <c r="AA30" s="45"/>
      <c r="AB30" s="45" t="s">
        <v>180</v>
      </c>
      <c r="AC30" s="45" t="s">
        <v>181</v>
      </c>
      <c r="AD30" s="45"/>
      <c r="AE30" s="45" t="s">
        <v>182</v>
      </c>
      <c r="AF30" s="45" t="s">
        <v>183</v>
      </c>
      <c r="AG30" s="45"/>
      <c r="AH30" s="45" t="s">
        <v>184</v>
      </c>
      <c r="AI30" s="45"/>
    </row>
    <row r="31" spans="1:35" ht="45" customHeight="1" x14ac:dyDescent="0.25">
      <c r="A31" s="45"/>
      <c r="B31" s="45"/>
      <c r="C31" s="45"/>
      <c r="D31" s="45"/>
      <c r="E31" s="45"/>
      <c r="F31" s="45"/>
      <c r="G31" s="9" t="s">
        <v>31</v>
      </c>
      <c r="H31" s="9" t="s">
        <v>185</v>
      </c>
      <c r="I31" s="9" t="s">
        <v>186</v>
      </c>
      <c r="J31" s="45"/>
      <c r="K31" s="9" t="s">
        <v>31</v>
      </c>
      <c r="L31" s="9" t="s">
        <v>185</v>
      </c>
      <c r="M31" s="9" t="s">
        <v>186</v>
      </c>
      <c r="N31" s="45"/>
      <c r="O31" s="9" t="s">
        <v>187</v>
      </c>
      <c r="P31" s="9" t="s">
        <v>31</v>
      </c>
      <c r="Q31" s="45"/>
      <c r="R31" s="45"/>
      <c r="S31" s="9" t="s">
        <v>188</v>
      </c>
      <c r="T31" s="9" t="s">
        <v>189</v>
      </c>
      <c r="U31" s="45"/>
      <c r="V31" s="45"/>
      <c r="W31" s="9" t="s">
        <v>188</v>
      </c>
      <c r="X31" s="9" t="s">
        <v>189</v>
      </c>
      <c r="Y31" s="45"/>
      <c r="Z31" s="9" t="s">
        <v>190</v>
      </c>
      <c r="AA31" s="9" t="s">
        <v>191</v>
      </c>
      <c r="AB31" s="45"/>
      <c r="AC31" s="9" t="s">
        <v>190</v>
      </c>
      <c r="AD31" s="9" t="s">
        <v>191</v>
      </c>
      <c r="AE31" s="45"/>
      <c r="AF31" s="9" t="s">
        <v>190</v>
      </c>
      <c r="AG31" s="9" t="s">
        <v>191</v>
      </c>
      <c r="AH31" s="45"/>
      <c r="AI31" s="45"/>
    </row>
    <row r="32" spans="1:35" ht="15.75" customHeight="1" x14ac:dyDescent="0.25">
      <c r="A32" s="10">
        <v>1</v>
      </c>
      <c r="B32" s="10">
        <v>2</v>
      </c>
      <c r="C32" s="10">
        <v>3</v>
      </c>
      <c r="D32" s="10">
        <v>4</v>
      </c>
      <c r="E32" s="10">
        <v>5</v>
      </c>
      <c r="F32" s="10">
        <v>6</v>
      </c>
      <c r="G32" s="10">
        <v>7</v>
      </c>
      <c r="H32" s="10">
        <v>8</v>
      </c>
      <c r="I32" s="10">
        <v>9</v>
      </c>
      <c r="J32" s="10">
        <v>10</v>
      </c>
      <c r="K32" s="10">
        <v>11</v>
      </c>
      <c r="L32" s="10">
        <v>12</v>
      </c>
      <c r="M32" s="10">
        <v>13</v>
      </c>
      <c r="N32" s="10">
        <v>14</v>
      </c>
      <c r="O32" s="10">
        <v>15</v>
      </c>
      <c r="P32" s="10">
        <v>16</v>
      </c>
      <c r="Q32" s="10">
        <v>17</v>
      </c>
      <c r="R32" s="10">
        <v>18</v>
      </c>
      <c r="S32" s="10">
        <v>19</v>
      </c>
      <c r="T32" s="10">
        <v>20</v>
      </c>
      <c r="U32" s="10">
        <v>21</v>
      </c>
      <c r="V32" s="10">
        <v>22</v>
      </c>
      <c r="W32" s="10">
        <v>23</v>
      </c>
      <c r="X32" s="10">
        <v>24</v>
      </c>
      <c r="Y32" s="10">
        <v>25</v>
      </c>
      <c r="Z32" s="10">
        <v>27</v>
      </c>
      <c r="AA32" s="10">
        <v>26</v>
      </c>
      <c r="AB32" s="10">
        <v>28</v>
      </c>
      <c r="AC32" s="10">
        <v>29</v>
      </c>
      <c r="AD32" s="10">
        <v>30</v>
      </c>
      <c r="AE32" s="10">
        <v>31</v>
      </c>
      <c r="AF32" s="10">
        <v>32</v>
      </c>
      <c r="AG32" s="10">
        <v>33</v>
      </c>
      <c r="AH32" s="10">
        <v>34</v>
      </c>
      <c r="AI32" s="10">
        <v>35</v>
      </c>
    </row>
    <row r="33" spans="1:35" ht="18" customHeight="1" x14ac:dyDescent="0.25">
      <c r="A33" s="30"/>
      <c r="B33" s="31"/>
      <c r="C33" s="31"/>
      <c r="D33" s="31"/>
      <c r="E33" s="31"/>
      <c r="F33" s="32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3"/>
      <c r="T33" s="33"/>
      <c r="U33" s="33"/>
      <c r="V33" s="31"/>
      <c r="W33" s="33"/>
      <c r="X33" s="33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1"/>
    </row>
    <row r="34" spans="1:35" ht="28.5" customHeight="1" x14ac:dyDescent="0.25">
      <c r="A34" s="63" t="s">
        <v>217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</row>
    <row r="35" spans="1:35" ht="30.75" customHeight="1" x14ac:dyDescent="0.25">
      <c r="A35" s="30">
        <v>2</v>
      </c>
      <c r="B35" s="34" t="s">
        <v>54</v>
      </c>
      <c r="C35" s="34" t="s">
        <v>58</v>
      </c>
      <c r="D35" s="34" t="s">
        <v>218</v>
      </c>
      <c r="E35" s="34" t="s">
        <v>194</v>
      </c>
      <c r="F35" s="32">
        <v>500</v>
      </c>
      <c r="G35" s="34" t="s">
        <v>195</v>
      </c>
      <c r="H35" s="34" t="s">
        <v>196</v>
      </c>
      <c r="I35" s="34" t="s">
        <v>195</v>
      </c>
      <c r="J35" s="34" t="s">
        <v>224</v>
      </c>
      <c r="K35" s="34" t="s">
        <v>198</v>
      </c>
      <c r="L35" s="34" t="s">
        <v>199</v>
      </c>
      <c r="M35" s="34" t="s">
        <v>200</v>
      </c>
      <c r="N35" s="34" t="s">
        <v>221</v>
      </c>
      <c r="O35" s="34" t="s">
        <v>222</v>
      </c>
      <c r="P35" s="34" t="s">
        <v>223</v>
      </c>
      <c r="Q35" s="34" t="s">
        <v>45</v>
      </c>
      <c r="R35" s="34" t="s">
        <v>45</v>
      </c>
      <c r="S35" s="35">
        <v>43692</v>
      </c>
      <c r="T35" s="33"/>
      <c r="U35" s="35">
        <v>43923</v>
      </c>
      <c r="V35" s="34"/>
      <c r="W35" s="33"/>
      <c r="X35" s="33"/>
      <c r="Y35" s="32">
        <v>0</v>
      </c>
      <c r="Z35" s="32"/>
      <c r="AA35" s="32"/>
      <c r="AB35" s="32">
        <v>0</v>
      </c>
      <c r="AC35" s="32"/>
      <c r="AD35" s="32"/>
      <c r="AE35" s="32">
        <v>0</v>
      </c>
      <c r="AF35" s="32"/>
      <c r="AG35" s="32"/>
      <c r="AH35" s="32"/>
      <c r="AI35" s="31"/>
    </row>
    <row r="36" spans="1:35" ht="38.25" customHeight="1" x14ac:dyDescent="0.2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</row>
    <row r="37" spans="1:35" ht="20.25" customHeight="1" x14ac:dyDescent="0.25">
      <c r="A37" s="45" t="s">
        <v>14</v>
      </c>
      <c r="B37" s="45" t="s">
        <v>142</v>
      </c>
      <c r="C37" s="45" t="s">
        <v>164</v>
      </c>
      <c r="D37" s="45" t="s">
        <v>165</v>
      </c>
      <c r="E37" s="45" t="s">
        <v>166</v>
      </c>
      <c r="F37" s="45" t="s">
        <v>167</v>
      </c>
      <c r="G37" s="45"/>
      <c r="H37" s="45"/>
      <c r="I37" s="45"/>
      <c r="J37" s="45"/>
      <c r="K37" s="45" t="s">
        <v>168</v>
      </c>
      <c r="L37" s="45"/>
      <c r="M37" s="45"/>
      <c r="N37" s="45" t="s">
        <v>169</v>
      </c>
      <c r="O37" s="45" t="s">
        <v>151</v>
      </c>
      <c r="P37" s="45"/>
      <c r="Q37" s="45" t="s">
        <v>19</v>
      </c>
      <c r="R37" s="45" t="s">
        <v>20</v>
      </c>
      <c r="S37" s="45" t="s">
        <v>170</v>
      </c>
      <c r="T37" s="45"/>
      <c r="U37" s="45" t="s">
        <v>171</v>
      </c>
      <c r="V37" s="45" t="s">
        <v>172</v>
      </c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 t="s">
        <v>173</v>
      </c>
    </row>
    <row r="38" spans="1:35" ht="18" customHeight="1" x14ac:dyDescent="0.25">
      <c r="A38" s="45"/>
      <c r="B38" s="45"/>
      <c r="C38" s="45"/>
      <c r="D38" s="45"/>
      <c r="E38" s="45"/>
      <c r="F38" s="45" t="s">
        <v>34</v>
      </c>
      <c r="G38" s="45" t="s">
        <v>174</v>
      </c>
      <c r="H38" s="45"/>
      <c r="I38" s="45"/>
      <c r="J38" s="45" t="s">
        <v>175</v>
      </c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 t="s">
        <v>176</v>
      </c>
      <c r="W38" s="45" t="s">
        <v>177</v>
      </c>
      <c r="X38" s="45"/>
      <c r="Y38" s="45" t="s">
        <v>178</v>
      </c>
      <c r="Z38" s="45" t="s">
        <v>179</v>
      </c>
      <c r="AA38" s="45"/>
      <c r="AB38" s="45" t="s">
        <v>180</v>
      </c>
      <c r="AC38" s="45" t="s">
        <v>181</v>
      </c>
      <c r="AD38" s="45"/>
      <c r="AE38" s="45" t="s">
        <v>182</v>
      </c>
      <c r="AF38" s="45" t="s">
        <v>183</v>
      </c>
      <c r="AG38" s="45"/>
      <c r="AH38" s="45" t="s">
        <v>184</v>
      </c>
      <c r="AI38" s="45"/>
    </row>
    <row r="39" spans="1:35" ht="45" customHeight="1" x14ac:dyDescent="0.25">
      <c r="A39" s="45"/>
      <c r="B39" s="45"/>
      <c r="C39" s="45"/>
      <c r="D39" s="45"/>
      <c r="E39" s="45"/>
      <c r="F39" s="45"/>
      <c r="G39" s="9" t="s">
        <v>31</v>
      </c>
      <c r="H39" s="9" t="s">
        <v>185</v>
      </c>
      <c r="I39" s="9" t="s">
        <v>186</v>
      </c>
      <c r="J39" s="45"/>
      <c r="K39" s="9" t="s">
        <v>31</v>
      </c>
      <c r="L39" s="9" t="s">
        <v>185</v>
      </c>
      <c r="M39" s="9" t="s">
        <v>186</v>
      </c>
      <c r="N39" s="45"/>
      <c r="O39" s="9" t="s">
        <v>187</v>
      </c>
      <c r="P39" s="9" t="s">
        <v>31</v>
      </c>
      <c r="Q39" s="45"/>
      <c r="R39" s="45"/>
      <c r="S39" s="9" t="s">
        <v>188</v>
      </c>
      <c r="T39" s="9" t="s">
        <v>189</v>
      </c>
      <c r="U39" s="45"/>
      <c r="V39" s="45"/>
      <c r="W39" s="9" t="s">
        <v>188</v>
      </c>
      <c r="X39" s="9" t="s">
        <v>189</v>
      </c>
      <c r="Y39" s="45"/>
      <c r="Z39" s="9" t="s">
        <v>190</v>
      </c>
      <c r="AA39" s="9" t="s">
        <v>191</v>
      </c>
      <c r="AB39" s="45"/>
      <c r="AC39" s="9" t="s">
        <v>190</v>
      </c>
      <c r="AD39" s="9" t="s">
        <v>191</v>
      </c>
      <c r="AE39" s="45"/>
      <c r="AF39" s="9" t="s">
        <v>190</v>
      </c>
      <c r="AG39" s="9" t="s">
        <v>191</v>
      </c>
      <c r="AH39" s="45"/>
      <c r="AI39" s="45"/>
    </row>
    <row r="40" spans="1:35" ht="16.5" customHeight="1" x14ac:dyDescent="0.25">
      <c r="A40" s="10">
        <v>1</v>
      </c>
      <c r="B40" s="10">
        <v>2</v>
      </c>
      <c r="C40" s="10">
        <v>3</v>
      </c>
      <c r="D40" s="10">
        <v>4</v>
      </c>
      <c r="E40" s="10">
        <v>5</v>
      </c>
      <c r="F40" s="10">
        <v>6</v>
      </c>
      <c r="G40" s="10">
        <v>7</v>
      </c>
      <c r="H40" s="10">
        <v>8</v>
      </c>
      <c r="I40" s="10">
        <v>9</v>
      </c>
      <c r="J40" s="10">
        <v>10</v>
      </c>
      <c r="K40" s="10">
        <v>11</v>
      </c>
      <c r="L40" s="10">
        <v>12</v>
      </c>
      <c r="M40" s="10">
        <v>13</v>
      </c>
      <c r="N40" s="10">
        <v>14</v>
      </c>
      <c r="O40" s="10">
        <v>15</v>
      </c>
      <c r="P40" s="10">
        <v>16</v>
      </c>
      <c r="Q40" s="10">
        <v>17</v>
      </c>
      <c r="R40" s="10">
        <v>18</v>
      </c>
      <c r="S40" s="10">
        <v>19</v>
      </c>
      <c r="T40" s="10">
        <v>20</v>
      </c>
      <c r="U40" s="10">
        <v>21</v>
      </c>
      <c r="V40" s="10">
        <v>22</v>
      </c>
      <c r="W40" s="10">
        <v>23</v>
      </c>
      <c r="X40" s="10">
        <v>24</v>
      </c>
      <c r="Y40" s="10">
        <v>25</v>
      </c>
      <c r="Z40" s="10">
        <v>27</v>
      </c>
      <c r="AA40" s="10">
        <v>26</v>
      </c>
      <c r="AB40" s="10">
        <v>28</v>
      </c>
      <c r="AC40" s="10">
        <v>29</v>
      </c>
      <c r="AD40" s="10">
        <v>30</v>
      </c>
      <c r="AE40" s="10">
        <v>31</v>
      </c>
      <c r="AF40" s="10">
        <v>32</v>
      </c>
      <c r="AG40" s="10">
        <v>33</v>
      </c>
      <c r="AH40" s="10">
        <v>34</v>
      </c>
      <c r="AI40" s="10">
        <v>35</v>
      </c>
    </row>
    <row r="41" spans="1:35" ht="18" customHeight="1" x14ac:dyDescent="0.25">
      <c r="A41" s="30"/>
      <c r="B41" s="31"/>
      <c r="C41" s="31"/>
      <c r="D41" s="31"/>
      <c r="E41" s="31"/>
      <c r="F41" s="32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3"/>
      <c r="T41" s="33"/>
      <c r="U41" s="33"/>
      <c r="V41" s="31"/>
      <c r="W41" s="33"/>
      <c r="X41" s="33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1"/>
    </row>
    <row r="42" spans="1:35" ht="28.5" customHeight="1" x14ac:dyDescent="0.25">
      <c r="A42" s="63" t="s">
        <v>225</v>
      </c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</row>
    <row r="43" spans="1:35" ht="61.5" customHeight="1" x14ac:dyDescent="0.25">
      <c r="A43" s="30">
        <v>2</v>
      </c>
      <c r="B43" s="34" t="s">
        <v>60</v>
      </c>
      <c r="C43" s="34" t="s">
        <v>61</v>
      </c>
      <c r="D43" s="34" t="s">
        <v>218</v>
      </c>
      <c r="E43" s="34" t="s">
        <v>194</v>
      </c>
      <c r="F43" s="32">
        <v>1</v>
      </c>
      <c r="G43" s="34" t="s">
        <v>226</v>
      </c>
      <c r="H43" s="34" t="s">
        <v>208</v>
      </c>
      <c r="I43" s="34" t="s">
        <v>209</v>
      </c>
      <c r="J43" s="34" t="s">
        <v>226</v>
      </c>
      <c r="K43" s="34" t="s">
        <v>198</v>
      </c>
      <c r="L43" s="34" t="s">
        <v>199</v>
      </c>
      <c r="M43" s="34" t="s">
        <v>200</v>
      </c>
      <c r="N43" s="34" t="s">
        <v>227</v>
      </c>
      <c r="O43" s="34" t="s">
        <v>228</v>
      </c>
      <c r="P43" s="34" t="s">
        <v>229</v>
      </c>
      <c r="Q43" s="34" t="s">
        <v>45</v>
      </c>
      <c r="R43" s="34" t="s">
        <v>45</v>
      </c>
      <c r="S43" s="35">
        <v>43692</v>
      </c>
      <c r="T43" s="33"/>
      <c r="U43" s="35">
        <v>44496</v>
      </c>
      <c r="V43" s="34"/>
      <c r="W43" s="33"/>
      <c r="X43" s="33"/>
      <c r="Y43" s="32">
        <v>0</v>
      </c>
      <c r="Z43" s="32"/>
      <c r="AA43" s="32"/>
      <c r="AB43" s="32">
        <v>0</v>
      </c>
      <c r="AC43" s="32"/>
      <c r="AD43" s="32"/>
      <c r="AE43" s="32">
        <v>0</v>
      </c>
      <c r="AF43" s="32"/>
      <c r="AG43" s="32"/>
      <c r="AH43" s="32"/>
      <c r="AI43" s="31"/>
    </row>
    <row r="44" spans="1:35" ht="38.25" customHeight="1" x14ac:dyDescent="0.25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</row>
    <row r="45" spans="1:35" ht="20.25" customHeight="1" x14ac:dyDescent="0.25">
      <c r="A45" s="45" t="s">
        <v>14</v>
      </c>
      <c r="B45" s="45" t="s">
        <v>142</v>
      </c>
      <c r="C45" s="45" t="s">
        <v>164</v>
      </c>
      <c r="D45" s="45" t="s">
        <v>165</v>
      </c>
      <c r="E45" s="45" t="s">
        <v>166</v>
      </c>
      <c r="F45" s="45" t="s">
        <v>167</v>
      </c>
      <c r="G45" s="45"/>
      <c r="H45" s="45"/>
      <c r="I45" s="45"/>
      <c r="J45" s="45"/>
      <c r="K45" s="45" t="s">
        <v>168</v>
      </c>
      <c r="L45" s="45"/>
      <c r="M45" s="45"/>
      <c r="N45" s="45" t="s">
        <v>169</v>
      </c>
      <c r="O45" s="45" t="s">
        <v>151</v>
      </c>
      <c r="P45" s="45"/>
      <c r="Q45" s="45" t="s">
        <v>19</v>
      </c>
      <c r="R45" s="45" t="s">
        <v>20</v>
      </c>
      <c r="S45" s="45" t="s">
        <v>170</v>
      </c>
      <c r="T45" s="45"/>
      <c r="U45" s="45" t="s">
        <v>171</v>
      </c>
      <c r="V45" s="45" t="s">
        <v>172</v>
      </c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 t="s">
        <v>173</v>
      </c>
    </row>
    <row r="46" spans="1:35" ht="18" customHeight="1" x14ac:dyDescent="0.25">
      <c r="A46" s="45"/>
      <c r="B46" s="45"/>
      <c r="C46" s="45"/>
      <c r="D46" s="45"/>
      <c r="E46" s="45"/>
      <c r="F46" s="45" t="s">
        <v>34</v>
      </c>
      <c r="G46" s="45" t="s">
        <v>174</v>
      </c>
      <c r="H46" s="45"/>
      <c r="I46" s="45"/>
      <c r="J46" s="45" t="s">
        <v>175</v>
      </c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 t="s">
        <v>176</v>
      </c>
      <c r="W46" s="45" t="s">
        <v>177</v>
      </c>
      <c r="X46" s="45"/>
      <c r="Y46" s="45" t="s">
        <v>178</v>
      </c>
      <c r="Z46" s="45" t="s">
        <v>179</v>
      </c>
      <c r="AA46" s="45"/>
      <c r="AB46" s="45" t="s">
        <v>180</v>
      </c>
      <c r="AC46" s="45" t="s">
        <v>181</v>
      </c>
      <c r="AD46" s="45"/>
      <c r="AE46" s="45" t="s">
        <v>182</v>
      </c>
      <c r="AF46" s="45" t="s">
        <v>183</v>
      </c>
      <c r="AG46" s="45"/>
      <c r="AH46" s="45" t="s">
        <v>184</v>
      </c>
      <c r="AI46" s="45"/>
    </row>
    <row r="47" spans="1:35" ht="45" customHeight="1" x14ac:dyDescent="0.25">
      <c r="A47" s="45"/>
      <c r="B47" s="45"/>
      <c r="C47" s="45"/>
      <c r="D47" s="45"/>
      <c r="E47" s="45"/>
      <c r="F47" s="45"/>
      <c r="G47" s="9" t="s">
        <v>31</v>
      </c>
      <c r="H47" s="9" t="s">
        <v>185</v>
      </c>
      <c r="I47" s="9" t="s">
        <v>186</v>
      </c>
      <c r="J47" s="45"/>
      <c r="K47" s="9" t="s">
        <v>31</v>
      </c>
      <c r="L47" s="9" t="s">
        <v>185</v>
      </c>
      <c r="M47" s="9" t="s">
        <v>186</v>
      </c>
      <c r="N47" s="45"/>
      <c r="O47" s="9" t="s">
        <v>187</v>
      </c>
      <c r="P47" s="9" t="s">
        <v>31</v>
      </c>
      <c r="Q47" s="45"/>
      <c r="R47" s="45"/>
      <c r="S47" s="9" t="s">
        <v>188</v>
      </c>
      <c r="T47" s="9" t="s">
        <v>189</v>
      </c>
      <c r="U47" s="45"/>
      <c r="V47" s="45"/>
      <c r="W47" s="9" t="s">
        <v>188</v>
      </c>
      <c r="X47" s="9" t="s">
        <v>189</v>
      </c>
      <c r="Y47" s="45"/>
      <c r="Z47" s="9" t="s">
        <v>190</v>
      </c>
      <c r="AA47" s="9" t="s">
        <v>191</v>
      </c>
      <c r="AB47" s="45"/>
      <c r="AC47" s="9" t="s">
        <v>190</v>
      </c>
      <c r="AD47" s="9" t="s">
        <v>191</v>
      </c>
      <c r="AE47" s="45"/>
      <c r="AF47" s="9" t="s">
        <v>190</v>
      </c>
      <c r="AG47" s="9" t="s">
        <v>191</v>
      </c>
      <c r="AH47" s="45"/>
      <c r="AI47" s="45"/>
    </row>
    <row r="48" spans="1:35" ht="16.5" customHeight="1" x14ac:dyDescent="0.25">
      <c r="A48" s="10">
        <v>1</v>
      </c>
      <c r="B48" s="10">
        <v>2</v>
      </c>
      <c r="C48" s="10">
        <v>3</v>
      </c>
      <c r="D48" s="10">
        <v>4</v>
      </c>
      <c r="E48" s="10">
        <v>5</v>
      </c>
      <c r="F48" s="10">
        <v>6</v>
      </c>
      <c r="G48" s="10">
        <v>7</v>
      </c>
      <c r="H48" s="10">
        <v>8</v>
      </c>
      <c r="I48" s="10">
        <v>9</v>
      </c>
      <c r="J48" s="10">
        <v>10</v>
      </c>
      <c r="K48" s="10">
        <v>11</v>
      </c>
      <c r="L48" s="10">
        <v>12</v>
      </c>
      <c r="M48" s="10">
        <v>13</v>
      </c>
      <c r="N48" s="10">
        <v>14</v>
      </c>
      <c r="O48" s="10">
        <v>15</v>
      </c>
      <c r="P48" s="10">
        <v>16</v>
      </c>
      <c r="Q48" s="10">
        <v>17</v>
      </c>
      <c r="R48" s="10">
        <v>18</v>
      </c>
      <c r="S48" s="10">
        <v>19</v>
      </c>
      <c r="T48" s="10">
        <v>20</v>
      </c>
      <c r="U48" s="10">
        <v>21</v>
      </c>
      <c r="V48" s="10">
        <v>22</v>
      </c>
      <c r="W48" s="10">
        <v>23</v>
      </c>
      <c r="X48" s="10">
        <v>24</v>
      </c>
      <c r="Y48" s="10">
        <v>25</v>
      </c>
      <c r="Z48" s="10">
        <v>27</v>
      </c>
      <c r="AA48" s="10">
        <v>26</v>
      </c>
      <c r="AB48" s="10">
        <v>28</v>
      </c>
      <c r="AC48" s="10">
        <v>29</v>
      </c>
      <c r="AD48" s="10">
        <v>30</v>
      </c>
      <c r="AE48" s="10">
        <v>31</v>
      </c>
      <c r="AF48" s="10">
        <v>32</v>
      </c>
      <c r="AG48" s="10">
        <v>33</v>
      </c>
      <c r="AH48" s="10">
        <v>34</v>
      </c>
      <c r="AI48" s="10">
        <v>35</v>
      </c>
    </row>
    <row r="49" spans="1:35" ht="18" customHeight="1" x14ac:dyDescent="0.25">
      <c r="A49" s="30"/>
      <c r="B49" s="31"/>
      <c r="C49" s="31"/>
      <c r="D49" s="31"/>
      <c r="E49" s="31"/>
      <c r="F49" s="32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3"/>
      <c r="T49" s="33"/>
      <c r="U49" s="33"/>
      <c r="V49" s="31"/>
      <c r="W49" s="33"/>
      <c r="X49" s="33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1"/>
    </row>
    <row r="50" spans="1:35" ht="28.5" customHeight="1" x14ac:dyDescent="0.25">
      <c r="A50" s="63" t="s">
        <v>230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</row>
    <row r="51" spans="1:35" ht="30.75" customHeight="1" x14ac:dyDescent="0.25">
      <c r="A51" s="30">
        <v>2</v>
      </c>
      <c r="B51" s="34" t="s">
        <v>62</v>
      </c>
      <c r="C51" s="34" t="s">
        <v>63</v>
      </c>
      <c r="D51" s="34" t="s">
        <v>231</v>
      </c>
      <c r="E51" s="34" t="s">
        <v>232</v>
      </c>
      <c r="F51" s="32">
        <v>200</v>
      </c>
      <c r="G51" s="34" t="s">
        <v>207</v>
      </c>
      <c r="H51" s="34" t="s">
        <v>208</v>
      </c>
      <c r="I51" s="34" t="s">
        <v>209</v>
      </c>
      <c r="J51" s="34" t="s">
        <v>233</v>
      </c>
      <c r="K51" s="34" t="s">
        <v>211</v>
      </c>
      <c r="L51" s="34" t="s">
        <v>212</v>
      </c>
      <c r="M51" s="34" t="s">
        <v>213</v>
      </c>
      <c r="N51" s="34" t="s">
        <v>234</v>
      </c>
      <c r="O51" s="34" t="s">
        <v>235</v>
      </c>
      <c r="P51" s="34" t="s">
        <v>236</v>
      </c>
      <c r="Q51" s="34" t="s">
        <v>45</v>
      </c>
      <c r="R51" s="34" t="s">
        <v>45</v>
      </c>
      <c r="S51" s="35">
        <v>43692</v>
      </c>
      <c r="T51" s="33"/>
      <c r="U51" s="35">
        <v>43692</v>
      </c>
      <c r="V51" s="34"/>
      <c r="W51" s="33"/>
      <c r="X51" s="33"/>
      <c r="Y51" s="32">
        <v>0</v>
      </c>
      <c r="Z51" s="32"/>
      <c r="AA51" s="32"/>
      <c r="AB51" s="32">
        <v>0</v>
      </c>
      <c r="AC51" s="32"/>
      <c r="AD51" s="32"/>
      <c r="AE51" s="32">
        <v>0</v>
      </c>
      <c r="AF51" s="32"/>
      <c r="AG51" s="32"/>
      <c r="AH51" s="32"/>
      <c r="AI51" s="31"/>
    </row>
  </sheetData>
  <mergeCells count="178">
    <mergeCell ref="A45:A47"/>
    <mergeCell ref="E45:E47"/>
    <mergeCell ref="U45:U47"/>
    <mergeCell ref="G46:I46"/>
    <mergeCell ref="J46:J47"/>
    <mergeCell ref="F46:F47"/>
    <mergeCell ref="W46:X46"/>
    <mergeCell ref="V46:V47"/>
    <mergeCell ref="A50:AI50"/>
    <mergeCell ref="C45:C47"/>
    <mergeCell ref="S45:T46"/>
    <mergeCell ref="B45:B47"/>
    <mergeCell ref="R45:R47"/>
    <mergeCell ref="Q45:Q47"/>
    <mergeCell ref="D45:D47"/>
    <mergeCell ref="O45:P46"/>
    <mergeCell ref="V45:AH45"/>
    <mergeCell ref="N45:N47"/>
    <mergeCell ref="K45:M46"/>
    <mergeCell ref="F45:J45"/>
    <mergeCell ref="A37:A39"/>
    <mergeCell ref="N37:N39"/>
    <mergeCell ref="J38:J39"/>
    <mergeCell ref="G38:I38"/>
    <mergeCell ref="V38:V39"/>
    <mergeCell ref="F38:F39"/>
    <mergeCell ref="W38:X38"/>
    <mergeCell ref="A42:AI42"/>
    <mergeCell ref="A44:AI44"/>
    <mergeCell ref="AE38:AE39"/>
    <mergeCell ref="AE46:AE47"/>
    <mergeCell ref="AE30:AE31"/>
    <mergeCell ref="AF38:AG38"/>
    <mergeCell ref="AF46:AG46"/>
    <mergeCell ref="AH30:AH31"/>
    <mergeCell ref="AH38:AH39"/>
    <mergeCell ref="AH46:AH47"/>
    <mergeCell ref="AI45:AI47"/>
    <mergeCell ref="AF30:AG30"/>
    <mergeCell ref="AI37:AI39"/>
    <mergeCell ref="A34:AI34"/>
    <mergeCell ref="A36:AI36"/>
    <mergeCell ref="V37:AH37"/>
    <mergeCell ref="Q37:Q39"/>
    <mergeCell ref="S37:T38"/>
    <mergeCell ref="O37:P38"/>
    <mergeCell ref="U37:U39"/>
    <mergeCell ref="R37:R39"/>
    <mergeCell ref="F37:J37"/>
    <mergeCell ref="K37:M38"/>
    <mergeCell ref="E37:E39"/>
    <mergeCell ref="D37:D39"/>
    <mergeCell ref="C37:C39"/>
    <mergeCell ref="Y46:Y47"/>
    <mergeCell ref="Z46:AA46"/>
    <mergeCell ref="Z30:AA30"/>
    <mergeCell ref="Z38:AA38"/>
    <mergeCell ref="AB38:AB39"/>
    <mergeCell ref="AB30:AB31"/>
    <mergeCell ref="AB46:AB47"/>
    <mergeCell ref="AC38:AD38"/>
    <mergeCell ref="AC46:AD46"/>
    <mergeCell ref="AC30:AD30"/>
    <mergeCell ref="B29:B31"/>
    <mergeCell ref="E29:E31"/>
    <mergeCell ref="C29:C31"/>
    <mergeCell ref="Q29:Q31"/>
    <mergeCell ref="G30:I30"/>
    <mergeCell ref="F30:F31"/>
    <mergeCell ref="J30:J31"/>
    <mergeCell ref="Y30:Y31"/>
    <mergeCell ref="Y38:Y39"/>
    <mergeCell ref="B37:B39"/>
    <mergeCell ref="AI29:AI31"/>
    <mergeCell ref="AI21:AI23"/>
    <mergeCell ref="A18:AI18"/>
    <mergeCell ref="A20:AI20"/>
    <mergeCell ref="O21:P22"/>
    <mergeCell ref="Q21:Q23"/>
    <mergeCell ref="E21:E23"/>
    <mergeCell ref="C21:C23"/>
    <mergeCell ref="B21:B23"/>
    <mergeCell ref="D21:D23"/>
    <mergeCell ref="K21:M22"/>
    <mergeCell ref="F21:J21"/>
    <mergeCell ref="N21:N23"/>
    <mergeCell ref="A21:A23"/>
    <mergeCell ref="G22:I22"/>
    <mergeCell ref="J22:J23"/>
    <mergeCell ref="F22:F23"/>
    <mergeCell ref="A26:AI26"/>
    <mergeCell ref="A28:AI28"/>
    <mergeCell ref="N29:N31"/>
    <mergeCell ref="K29:M30"/>
    <mergeCell ref="O29:P30"/>
    <mergeCell ref="A29:A31"/>
    <mergeCell ref="D29:D31"/>
    <mergeCell ref="S29:T30"/>
    <mergeCell ref="S21:T22"/>
    <mergeCell ref="U29:U31"/>
    <mergeCell ref="U21:U23"/>
    <mergeCell ref="V30:V31"/>
    <mergeCell ref="V29:AH29"/>
    <mergeCell ref="V21:AH21"/>
    <mergeCell ref="V22:V23"/>
    <mergeCell ref="W22:X22"/>
    <mergeCell ref="W30:X30"/>
    <mergeCell ref="Y22:Y23"/>
    <mergeCell ref="Z22:AA22"/>
    <mergeCell ref="AB22:AB23"/>
    <mergeCell ref="AC22:AD22"/>
    <mergeCell ref="AE22:AE23"/>
    <mergeCell ref="AF22:AG22"/>
    <mergeCell ref="AH22:AH23"/>
    <mergeCell ref="J6:J7"/>
    <mergeCell ref="K5:M6"/>
    <mergeCell ref="K13:M14"/>
    <mergeCell ref="N5:N7"/>
    <mergeCell ref="N13:N15"/>
    <mergeCell ref="O5:P6"/>
    <mergeCell ref="O13:P14"/>
    <mergeCell ref="R21:R23"/>
    <mergeCell ref="R29:R31"/>
    <mergeCell ref="F29:J29"/>
    <mergeCell ref="A1:AI1"/>
    <mergeCell ref="A2:AI2"/>
    <mergeCell ref="A3:C3"/>
    <mergeCell ref="A5:A7"/>
    <mergeCell ref="A4:AI4"/>
    <mergeCell ref="A13:A15"/>
    <mergeCell ref="A10:AI10"/>
    <mergeCell ref="A12:AI12"/>
    <mergeCell ref="B5:B7"/>
    <mergeCell ref="B13:B15"/>
    <mergeCell ref="C5:C7"/>
    <mergeCell ref="C13:C15"/>
    <mergeCell ref="D5:D7"/>
    <mergeCell ref="D3:AI3"/>
    <mergeCell ref="D13:D15"/>
    <mergeCell ref="E5:E7"/>
    <mergeCell ref="E13:E15"/>
    <mergeCell ref="F13:J13"/>
    <mergeCell ref="F6:F7"/>
    <mergeCell ref="F14:F15"/>
    <mergeCell ref="F5:J5"/>
    <mergeCell ref="G14:I14"/>
    <mergeCell ref="G6:I6"/>
    <mergeCell ref="J14:J15"/>
    <mergeCell ref="AI13:AI15"/>
    <mergeCell ref="AI5:AI7"/>
    <mergeCell ref="V14:V15"/>
    <mergeCell ref="W14:X14"/>
    <mergeCell ref="Y14:Y15"/>
    <mergeCell ref="Z14:AA14"/>
    <mergeCell ref="AB14:AB15"/>
    <mergeCell ref="AC14:AD14"/>
    <mergeCell ref="AE14:AE15"/>
    <mergeCell ref="AF14:AG14"/>
    <mergeCell ref="AH14:AH15"/>
    <mergeCell ref="Q5:Q7"/>
    <mergeCell ref="Q13:Q15"/>
    <mergeCell ref="R5:R7"/>
    <mergeCell ref="R13:R15"/>
    <mergeCell ref="S13:T14"/>
    <mergeCell ref="S5:T6"/>
    <mergeCell ref="U13:U15"/>
    <mergeCell ref="U5:U7"/>
    <mergeCell ref="V13:AH13"/>
    <mergeCell ref="V6:V7"/>
    <mergeCell ref="V5:AH5"/>
    <mergeCell ref="W6:X6"/>
    <mergeCell ref="Y6:Y7"/>
    <mergeCell ref="Z6:AA6"/>
    <mergeCell ref="AB6:AB7"/>
    <mergeCell ref="AC6:AD6"/>
    <mergeCell ref="AE6:AE7"/>
    <mergeCell ref="AF6:AG6"/>
    <mergeCell ref="AH6:AH7"/>
  </mergeCells>
  <pageMargins left="0" right="9.7222230000000003E-3" top="0.75" bottom="0" header="0.3" footer="0.3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Окончательный расчёт</vt:lpstr>
      <vt:lpstr>Метод ср.взвеш. цены</vt:lpstr>
      <vt:lpstr>Анализ рынка</vt:lpstr>
      <vt:lpstr>Реестр пред. отп. цен на ЖНВЛП</vt:lpstr>
      <vt:lpstr>Метод референтных цен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STAR.MarketAnalysisMedicine</dc:creator>
  <cp:lastModifiedBy>5</cp:lastModifiedBy>
  <dcterms:created xsi:type="dcterms:W3CDTF">2024-01-24T14:02:34Z</dcterms:created>
  <dcterms:modified xsi:type="dcterms:W3CDTF">2024-02-14T09:29:37Z</dcterms:modified>
</cp:coreProperties>
</file>