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ЗАКУПКИ 2024\Договоры 2024\Самозанятые\Нестерова\"/>
    </mc:Choice>
  </mc:AlternateContent>
  <bookViews>
    <workbookView xWindow="0" yWindow="0" windowWidth="25200" windowHeight="11880"/>
  </bookViews>
  <sheets>
    <sheet name="Расчет" sheetId="1" r:id="rId1"/>
    <sheet name="Лист1" sheetId="2" r:id="rId2"/>
  </sheets>
  <calcPr calcId="162913"/>
</workbook>
</file>

<file path=xl/calcChain.xml><?xml version="1.0" encoding="utf-8"?>
<calcChain xmlns="http://schemas.openxmlformats.org/spreadsheetml/2006/main">
  <c r="O26" i="2" l="1"/>
  <c r="N26" i="2"/>
  <c r="K22" i="2"/>
  <c r="I22" i="2"/>
  <c r="K20" i="2"/>
  <c r="I20" i="2"/>
  <c r="K18" i="2"/>
  <c r="I18" i="2"/>
  <c r="K16" i="2"/>
  <c r="I16" i="2"/>
  <c r="K12" i="2"/>
  <c r="I12" i="2"/>
  <c r="K10" i="2"/>
  <c r="I10" i="2"/>
  <c r="K8" i="2"/>
  <c r="I8" i="2"/>
  <c r="K6" i="2"/>
  <c r="K26" i="2" s="1"/>
  <c r="I6" i="2"/>
  <c r="I26" i="2" s="1"/>
  <c r="K6" i="1"/>
  <c r="L6" i="1" s="1"/>
  <c r="M6" i="1" s="1"/>
  <c r="N6" i="1" s="1"/>
  <c r="N7" i="1" s="1"/>
  <c r="H6" i="1"/>
  <c r="I6" i="1" s="1"/>
  <c r="J6" i="1" s="1"/>
</calcChain>
</file>

<file path=xl/sharedStrings.xml><?xml version="1.0" encoding="utf-8"?>
<sst xmlns="http://schemas.openxmlformats.org/spreadsheetml/2006/main" count="52" uniqueCount="44">
  <si>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</si>
  <si>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</si>
  <si>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</si>
  <si>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</si>
  <si>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</si>
  <si>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</si>
  <si>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</si>
  <si>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</si>
  <si>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№1 
</t>
  </si>
  <si>
    <t xml:space="preserve">Коммерческое предложение  №2 
</t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</si>
  <si>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</si>
  <si>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</si>
  <si>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</si>
  <si>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rgb="FF000000"/>
        <rFont val="Times New Roman"/>
      </rPr>
      <t xml:space="preserve">         (не должен превышать 33%)</t>
    </r>
  </si>
  <si>
    <r>
      <rPr>
        <b/>
        <sz val="10"/>
        <color rgb="FF000000"/>
        <rFont val="Times New Roman"/>
      </rPr>
      <t>Расчет НМЦК по формуле</t>
    </r>
    <r>
      <rPr>
        <sz val="10"/>
        <color rgb="FF000000"/>
        <rFont val="Times New Roman"/>
      </rPr>
      <t xml:space="preserve">                             v - количество (объем) закупаемого товара (работы, услуги);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n - количество значений, используемых в расчете;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i - номер источника ценовой информации;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</si>
  <si>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</si>
  <si>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</si>
  <si>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</si>
  <si>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усл ед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</si>
  <si>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</si>
  <si>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</si>
  <si>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</si>
  <si>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среда</t>
  </si>
  <si>
    <t>суббота</t>
  </si>
  <si>
    <t>часы</t>
  </si>
  <si>
    <t>январь</t>
  </si>
  <si>
    <t>февраль</t>
  </si>
  <si>
    <t>2,9,16</t>
  </si>
  <si>
    <t>5,12,19,26</t>
  </si>
  <si>
    <t>март</t>
  </si>
  <si>
    <t>2,9,16,23,30</t>
  </si>
  <si>
    <t>апрель</t>
  </si>
  <si>
    <t>6,13,20,27</t>
  </si>
  <si>
    <t xml:space="preserve">май </t>
  </si>
  <si>
    <t>4,11,18,25</t>
  </si>
  <si>
    <t>7,14,21,28</t>
  </si>
  <si>
    <t>июнь</t>
  </si>
  <si>
    <t>сентябрь</t>
  </si>
  <si>
    <t>3,10,17,24</t>
  </si>
  <si>
    <t>октябрь</t>
  </si>
  <si>
    <t>1,8,15,22,29</t>
  </si>
  <si>
    <t>ноябрь</t>
  </si>
  <si>
    <t>декабрь</t>
  </si>
  <si>
    <t xml:space="preserve">оказание услуг по проведению мастер-классов по композиции для студентов теоретико-композиторского отделения СПб ГБПОУ «Санкт-Петербургское музыкальное училище имени М.П. Мусоргского»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</si>
</sst>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0" x14ac:knownFonts="1">
    <font>
      <sz val="11"/>
      <color theme="1"/>
      <name val="Calibri"/>
    </font>
    <font>
      <sz val="11"/>
      <color theme="1"/>
      <name val="Calibri"/>
      <scheme val="minor"/>
    </font>
    <font>
      <sz val="10"/>
      <color theme="1"/>
      <name val="Times New Roman"/>
    </font>
    <font>
      <b/>
      <sz val="10"/>
      <color theme="1"/>
      <name val="Times New Roman"/>
    </font>
    <font>
      <b/>
      <sz val="10"/>
      <color rgb="FF000000"/>
      <name val="Times New Roman"/>
    </font>
    <font>
      <b/>
      <sz val="10"/>
      <name val="Times New Roman"/>
    </font>
    <font>
      <sz val="10"/>
      <color rgb="FF000000"/>
      <name val="Times New Roman"/>
    </font>
    <font>
      <sz val="10"/>
      <name val="Times New Roman"/>
    </font>
    <font>
      <b/>
      <sz val="11"/>
      <color theme="1"/>
      <name val="Calibri"/>
      <scheme val="minor"/>
    </font>
    <font>
      <i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4"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left" wrapText="1"/>
    </xf>
    <xf numFmtId="0" fontId="3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wrapText="1"/>
    </xf>
    <xf numFmtId="0" fontId="4" fillId="0" borderId="5" xfId="0" applyNumberFormat="1" applyFont="1" applyBorder="1" applyAlignment="1">
      <alignment horizontal="center" vertical="top" wrapText="1"/>
    </xf>
    <xf numFmtId="0" fontId="5" fillId="0" borderId="5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 wrapText="1"/>
    </xf>
    <xf numFmtId="0" fontId="2" fillId="0" borderId="0" xfId="0" applyNumberFormat="1" applyFont="1" applyAlignment="1">
      <alignment horizontal="center" vertical="top"/>
    </xf>
    <xf numFmtId="0" fontId="6" fillId="0" borderId="4" xfId="0" applyNumberFormat="1" applyFont="1" applyBorder="1" applyAlignment="1">
      <alignment horizontal="left" vertical="top" wrapText="1"/>
    </xf>
    <xf numFmtId="0" fontId="7" fillId="0" borderId="5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/>
    <xf numFmtId="0" fontId="8" fillId="0" borderId="0" xfId="0" applyNumberFormat="1" applyFont="1"/>
    <xf numFmtId="0" fontId="2" fillId="0" borderId="0" xfId="0" applyNumberFormat="1" applyFont="1" applyAlignment="1">
      <alignment horizontal="left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center" vertical="top" wrapText="1"/>
    </xf>
    <xf numFmtId="2" fontId="4" fillId="0" borderId="7" xfId="0" applyNumberFormat="1" applyFont="1" applyBorder="1" applyAlignment="1">
      <alignment horizontal="center" vertical="top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left" vertical="top" wrapText="1"/>
    </xf>
    <xf numFmtId="0" fontId="4" fillId="0" borderId="11" xfId="0" applyNumberFormat="1" applyFont="1" applyBorder="1" applyAlignment="1">
      <alignment horizontal="left" vertical="top" wrapText="1"/>
    </xf>
    <xf numFmtId="0" fontId="4" fillId="0" borderId="12" xfId="0" applyNumberFormat="1" applyFont="1" applyBorder="1" applyAlignment="1">
      <alignment horizontal="left" vertical="top" wrapText="1"/>
    </xf>
    <xf numFmtId="0" fontId="4" fillId="0" borderId="5" xfId="0" applyNumberFormat="1" applyFont="1" applyBorder="1" applyAlignment="1">
      <alignment horizontal="center" vertical="top" wrapText="1"/>
    </xf>
    <xf numFmtId="0" fontId="4" fillId="0" borderId="6" xfId="0" applyNumberFormat="1" applyFont="1" applyBorder="1" applyAlignment="1">
      <alignment horizontal="center" vertical="top" wrapText="1"/>
    </xf>
    <xf numFmtId="0" fontId="4" fillId="0" borderId="7" xfId="0" applyNumberFormat="1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845303" y="2554635"/>
    <xdr:ext cx="1093925" cy="347067"/>
    <xdr:pic>
      <xdr:nvPicPr>
        <xdr:cNvPr id="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252639" y="2838599"/>
    <xdr:ext cx="157222" cy="228749"/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45303" y="2554635"/>
    <xdr:ext cx="1093925" cy="347067"/>
    <xdr:pic>
      <xdr:nvPicPr>
        <xdr:cNvPr id="4" name="Picture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252639" y="2838599"/>
    <xdr:ext cx="157222" cy="228749"/>
    <xdr:pic>
      <xdr:nvPicPr>
        <xdr:cNvPr id="5" name="Picture 4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064192" y="2554635"/>
    <xdr:ext cx="1007013" cy="347067"/>
    <xdr:pic>
      <xdr:nvPicPr>
        <xdr:cNvPr id="6" name="Picture 5"/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958881" y="2523083"/>
    <xdr:ext cx="1030218" cy="441721"/>
    <xdr:pic>
      <xdr:nvPicPr>
        <xdr:cNvPr id="7" name="Picture 6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10089958" y="3201442"/>
    <xdr:ext cx="1528316" cy="362842"/>
    <xdr:pic>
      <xdr:nvPicPr>
        <xdr:cNvPr id="8" name="Picture 7"/>
        <xdr:cNvPicPr/>
      </xdr:nvPicPr>
      <xdr:blipFill>
        <a:blip xmlns:r="http://schemas.openxmlformats.org/officeDocument/2006/relationships" r:embed="rId4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10384369" y="2838599"/>
    <xdr:ext cx="157520" cy="228749"/>
    <xdr:pic>
      <xdr:nvPicPr>
        <xdr:cNvPr id="9" name="Picture 8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"/>
  <sheetViews>
    <sheetView tabSelected="1" workbookViewId="0">
      <selection activeCell="B6" sqref="B6"/>
    </sheetView>
  </sheetViews>
  <sheetFormatPr defaultColWidth="9.140625" defaultRowHeight="12.75" x14ac:dyDescent="0.2"/>
  <cols>
    <col min="1" max="1" width="3.140625" style="1" customWidth="1"/>
    <col min="2" max="2" width="36.28515625" style="1" customWidth="1"/>
    <col min="3" max="3" width="5.85546875" style="1" customWidth="1"/>
    <col min="4" max="4" width="6.85546875" style="1" customWidth="1"/>
    <col min="5" max="5" width="13.85546875" style="1" customWidth="1"/>
    <col min="6" max="6" width="14.7109375" style="1" customWidth="1"/>
    <col min="7" max="7" width="14.5703125" style="1" customWidth="1"/>
    <col min="8" max="8" width="15.5703125" style="1" customWidth="1"/>
    <col min="9" max="9" width="15.42578125" style="1" customWidth="1"/>
    <col min="10" max="10" width="14.28515625" style="1" customWidth="1"/>
    <col min="11" max="11" width="28" style="1" customWidth="1"/>
    <col min="12" max="12" width="13.5703125" style="1" customWidth="1"/>
    <col min="13" max="13" width="9.42578125" style="1" bestFit="1" customWidth="1"/>
    <col min="14" max="14" width="13.85546875" style="1" customWidth="1"/>
    <col min="15" max="15" width="9.140625" style="1" bestFit="1" customWidth="1"/>
    <col min="16" max="16384" width="9.140625" style="1"/>
  </cols>
  <sheetData>
    <row r="1" spans="1:29" ht="48" customHeight="1" x14ac:dyDescent="0.2">
      <c r="B1" s="2"/>
      <c r="C1" s="2"/>
      <c r="K1" s="3"/>
      <c r="M1" s="39"/>
      <c r="N1" s="40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</row>
    <row r="2" spans="1:29" ht="39" customHeight="1" x14ac:dyDescent="0.2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M2" s="41"/>
      <c r="N2" s="4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39" customHeight="1" x14ac:dyDescent="0.2">
      <c r="A3" s="30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25"/>
      <c r="G3" s="26"/>
      <c r="H3" s="27" t="s">
        <v>6</v>
      </c>
      <c r="I3" s="28"/>
      <c r="J3" s="29"/>
      <c r="K3" s="36" t="s">
        <v>7</v>
      </c>
      <c r="L3" s="37"/>
      <c r="M3" s="37"/>
      <c r="N3" s="38"/>
    </row>
    <row r="4" spans="1:29" ht="159" customHeight="1" x14ac:dyDescent="0.2">
      <c r="A4" s="31"/>
      <c r="B4" s="32"/>
      <c r="C4" s="32"/>
      <c r="D4" s="32"/>
      <c r="E4" s="6" t="s">
        <v>8</v>
      </c>
      <c r="F4" s="6" t="s">
        <v>9</v>
      </c>
      <c r="G4" s="7" t="s">
        <v>10</v>
      </c>
      <c r="H4" s="6" t="s">
        <v>11</v>
      </c>
      <c r="I4" s="6" t="s">
        <v>12</v>
      </c>
      <c r="J4" s="6" t="s">
        <v>13</v>
      </c>
      <c r="K4" s="8" t="s">
        <v>14</v>
      </c>
      <c r="L4" s="9" t="s">
        <v>15</v>
      </c>
      <c r="M4" s="9" t="s">
        <v>16</v>
      </c>
      <c r="N4" s="9" t="s">
        <v>17</v>
      </c>
    </row>
    <row r="5" spans="1:29" s="10" customFormat="1" ht="18.75" customHeight="1" x14ac:dyDescent="0.25">
      <c r="A5" s="33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5"/>
    </row>
    <row r="6" spans="1:29" s="10" customFormat="1" ht="60" customHeight="1" x14ac:dyDescent="0.25">
      <c r="A6" s="11">
        <v>1</v>
      </c>
      <c r="B6" s="12" t="s">
        <v>43</v>
      </c>
      <c r="C6" s="12" t="s">
        <v>18</v>
      </c>
      <c r="D6" s="12">
        <v>1</v>
      </c>
      <c r="E6" s="13">
        <v>30000</v>
      </c>
      <c r="F6" s="13">
        <v>31000</v>
      </c>
      <c r="G6" s="13">
        <v>29000</v>
      </c>
      <c r="H6" s="14">
        <f>AVERAGE(E6:G6)</f>
        <v>30000</v>
      </c>
      <c r="I6" s="15">
        <f>SQRT(SUM(POWER(E6-H6, 2), POWER(F6-H6, 2), POWER(G6-H6, 2))/(COLUMNS(E6:G6)-1))</f>
        <v>1000</v>
      </c>
      <c r="J6" s="15">
        <f>I6/H6*100</f>
        <v>3.3333333333333335</v>
      </c>
      <c r="K6" s="16">
        <f>D6/3*SUM(E6:G6)</f>
        <v>30000</v>
      </c>
      <c r="L6" s="17">
        <f>K6/D6</f>
        <v>30000</v>
      </c>
      <c r="M6" s="16">
        <f>ROUND(L6, 2)</f>
        <v>30000</v>
      </c>
      <c r="N6" s="16">
        <f>M6*D6</f>
        <v>30000</v>
      </c>
    </row>
    <row r="7" spans="1:29" ht="15.75" customHeight="1" x14ac:dyDescent="0.2">
      <c r="A7" s="43" t="s">
        <v>19</v>
      </c>
      <c r="B7" s="43"/>
      <c r="C7" s="43"/>
      <c r="D7" s="43"/>
      <c r="E7" s="43"/>
      <c r="F7" s="43"/>
      <c r="G7" s="43"/>
      <c r="H7" s="18"/>
      <c r="I7" s="18"/>
      <c r="J7" s="18"/>
      <c r="K7" s="19"/>
      <c r="N7" s="20">
        <f>SUM(N5:N6)</f>
        <v>30000</v>
      </c>
    </row>
    <row r="8" spans="1:29" ht="36" customHeight="1" x14ac:dyDescent="0.2">
      <c r="A8" s="22" t="s">
        <v>20</v>
      </c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29" x14ac:dyDescent="0.2">
      <c r="A9" s="1" t="s">
        <v>21</v>
      </c>
    </row>
  </sheetData>
  <mergeCells count="12">
    <mergeCell ref="A8:K8"/>
    <mergeCell ref="A2:K2"/>
    <mergeCell ref="E3:G3"/>
    <mergeCell ref="H3:J3"/>
    <mergeCell ref="A3:A4"/>
    <mergeCell ref="B3:B4"/>
    <mergeCell ref="C3:C4"/>
    <mergeCell ref="A5:N5"/>
    <mergeCell ref="D3:D4"/>
    <mergeCell ref="K3:N3"/>
    <mergeCell ref="M1:N2"/>
    <mergeCell ref="A7:G7"/>
  </mergeCells>
  <pageMargins left="0.70866137742996205" right="0.70866137742996205" top="0.74803149700164795" bottom="0.74803149700164795" header="0.31496062874794001" footer="0.31496062874794001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6"/>
  <sheetViews>
    <sheetView workbookViewId="0"/>
  </sheetViews>
  <sheetFormatPr defaultColWidth="9.140625" defaultRowHeight="15" x14ac:dyDescent="0.25"/>
  <cols>
    <col min="4" max="4" width="24" customWidth="1"/>
    <col min="6" max="6" width="29" customWidth="1"/>
    <col min="15" max="15" width="19.42578125" customWidth="1"/>
  </cols>
  <sheetData>
    <row r="2" spans="2:11" x14ac:dyDescent="0.25">
      <c r="D2" t="s">
        <v>22</v>
      </c>
      <c r="F2" t="s">
        <v>23</v>
      </c>
      <c r="I2" t="s">
        <v>24</v>
      </c>
    </row>
    <row r="4" spans="2:11" x14ac:dyDescent="0.25">
      <c r="B4" t="s">
        <v>25</v>
      </c>
      <c r="D4">
        <v>26</v>
      </c>
      <c r="F4">
        <v>29</v>
      </c>
      <c r="I4">
        <v>8.5</v>
      </c>
      <c r="K4">
        <v>6</v>
      </c>
    </row>
    <row r="6" spans="2:11" x14ac:dyDescent="0.25">
      <c r="B6" t="s">
        <v>26</v>
      </c>
      <c r="D6" t="s">
        <v>27</v>
      </c>
      <c r="F6" t="s">
        <v>28</v>
      </c>
      <c r="I6">
        <f>8.5*3</f>
        <v>25.5</v>
      </c>
      <c r="K6">
        <f>6*4</f>
        <v>24</v>
      </c>
    </row>
    <row r="8" spans="2:11" x14ac:dyDescent="0.25">
      <c r="B8" t="s">
        <v>29</v>
      </c>
      <c r="D8" t="s">
        <v>30</v>
      </c>
      <c r="F8" t="s">
        <v>28</v>
      </c>
      <c r="I8">
        <f>5*8.5</f>
        <v>42.5</v>
      </c>
      <c r="K8">
        <f>4*6</f>
        <v>24</v>
      </c>
    </row>
    <row r="10" spans="2:11" x14ac:dyDescent="0.25">
      <c r="B10" t="s">
        <v>31</v>
      </c>
      <c r="D10" t="s">
        <v>32</v>
      </c>
      <c r="F10" t="s">
        <v>30</v>
      </c>
      <c r="I10">
        <f>4*8.5</f>
        <v>34</v>
      </c>
      <c r="K10">
        <f>6*5</f>
        <v>30</v>
      </c>
    </row>
    <row r="12" spans="2:11" x14ac:dyDescent="0.25">
      <c r="B12" t="s">
        <v>33</v>
      </c>
      <c r="D12" t="s">
        <v>34</v>
      </c>
      <c r="F12" t="s">
        <v>35</v>
      </c>
      <c r="I12">
        <f>4*8.5</f>
        <v>34</v>
      </c>
      <c r="K12">
        <f>4*6</f>
        <v>24</v>
      </c>
    </row>
    <row r="14" spans="2:11" x14ac:dyDescent="0.25">
      <c r="B14" t="s">
        <v>36</v>
      </c>
      <c r="D14">
        <v>1</v>
      </c>
      <c r="F14">
        <v>4</v>
      </c>
      <c r="I14">
        <v>8.5</v>
      </c>
      <c r="K14">
        <v>6</v>
      </c>
    </row>
    <row r="16" spans="2:11" x14ac:dyDescent="0.25">
      <c r="B16" t="s">
        <v>37</v>
      </c>
      <c r="D16" t="s">
        <v>35</v>
      </c>
      <c r="F16" t="s">
        <v>38</v>
      </c>
      <c r="I16">
        <f>4*8.5</f>
        <v>34</v>
      </c>
      <c r="K16">
        <f>4*6</f>
        <v>24</v>
      </c>
    </row>
    <row r="18" spans="2:15" x14ac:dyDescent="0.25">
      <c r="B18" t="s">
        <v>39</v>
      </c>
      <c r="D18" t="s">
        <v>28</v>
      </c>
      <c r="F18" t="s">
        <v>40</v>
      </c>
      <c r="I18">
        <f>4*8.5</f>
        <v>34</v>
      </c>
      <c r="K18">
        <f>5*6</f>
        <v>30</v>
      </c>
    </row>
    <row r="20" spans="2:15" x14ac:dyDescent="0.25">
      <c r="B20" t="s">
        <v>41</v>
      </c>
      <c r="D20" t="s">
        <v>30</v>
      </c>
      <c r="F20" t="s">
        <v>28</v>
      </c>
      <c r="I20">
        <f>5*8.5</f>
        <v>42.5</v>
      </c>
      <c r="K20">
        <f>4*6</f>
        <v>24</v>
      </c>
    </row>
    <row r="22" spans="2:15" x14ac:dyDescent="0.25">
      <c r="B22" t="s">
        <v>42</v>
      </c>
      <c r="D22" t="s">
        <v>35</v>
      </c>
      <c r="F22" t="s">
        <v>38</v>
      </c>
      <c r="I22">
        <f>4*8.5</f>
        <v>34</v>
      </c>
      <c r="K22">
        <f>4*6</f>
        <v>24</v>
      </c>
    </row>
    <row r="26" spans="2:15" x14ac:dyDescent="0.25">
      <c r="I26">
        <f>SUM(I4:I25)</f>
        <v>297.5</v>
      </c>
      <c r="K26">
        <f>SUM(K4:K25)</f>
        <v>216</v>
      </c>
      <c r="N26">
        <f>297.5+216</f>
        <v>513.5</v>
      </c>
      <c r="O26" s="21">
        <f>N26*600</f>
        <v>308100</v>
      </c>
    </row>
  </sheetData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Решетникова Наталья</dc:creator>
  <cp:lastModifiedBy>Наталья</cp:lastModifiedBy>
  <dcterms:created xsi:type="dcterms:W3CDTF">2023-01-30T07:39:48Z</dcterms:created>
  <dcterms:modified xsi:type="dcterms:W3CDTF">2024-02-16T10:24:21Z</dcterms:modified>
</cp:coreProperties>
</file>