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735" windowHeight="1143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M14" i="2" l="1"/>
  <c r="M13" i="2"/>
  <c r="I14" i="2" l="1"/>
  <c r="I13" i="2"/>
  <c r="H14" i="2"/>
  <c r="K14" i="2" s="1"/>
  <c r="L14" i="2" s="1"/>
  <c r="H13" i="2"/>
  <c r="K13" i="2" s="1"/>
  <c r="L13" i="2" s="1"/>
  <c r="J13" i="2" l="1"/>
  <c r="J14" i="2"/>
  <c r="N14" i="2"/>
  <c r="N13" i="2"/>
  <c r="N15" i="2" l="1"/>
</calcChain>
</file>

<file path=xl/sharedStrings.xml><?xml version="1.0" encoding="utf-8"?>
<sst xmlns="http://schemas.openxmlformats.org/spreadsheetml/2006/main" count="25" uniqueCount="24">
  <si>
    <t>Расчет начальной (максимальной) цены контракта</t>
  </si>
  <si>
    <t>№ п/п</t>
  </si>
  <si>
    <t>Наименование товара</t>
  </si>
  <si>
    <t>Номер источника ценовой информации (ИЦИ №i) и цена единицы товара, представленная i-тым ИЦИ (Цi), руб., вкл. НДС</t>
  </si>
  <si>
    <t>кол-во</t>
  </si>
  <si>
    <t>ед.изм.</t>
  </si>
  <si>
    <t>Сред. арифмет. цена за единицу вкл НДС</t>
  </si>
  <si>
    <t>Среднее квадратичное отклонение</t>
  </si>
  <si>
    <t xml:space="preserve">V - коэф-нт вариации </t>
  </si>
  <si>
    <t>Цена единицы услуги, вкл НДС</t>
  </si>
  <si>
    <t>НМЦК, руб. с НДС</t>
  </si>
  <si>
    <t>Наименьшая цена единицы из собранных заказчиком цен, вкл НДС</t>
  </si>
  <si>
    <t>НМЦК с наименьшей ценой единицы, руб. с НДС</t>
  </si>
  <si>
    <t>ОБЩАЯ Начальная (максимальная) цена контракта, руб.</t>
  </si>
  <si>
    <t>условная единица</t>
  </si>
  <si>
    <t xml:space="preserve">Демонтаж компьютерного томографа рентгеновского Supria (демонтаж гентри, стола пациента, навесного оборудования и кабелей, крышек, консоли, периферийных устройств) с использованием специализированного инструмента завода производителя  </t>
  </si>
  <si>
    <t xml:space="preserve">Механический монтаж оборудования и пуско-наладочные работы, ввод в эксплуатацию компьютерного томографа рентгеновского Supria с использованием специализированного инструмента завода производителя </t>
  </si>
  <si>
    <t>УТВЕРЖДАЮ</t>
  </si>
  <si>
    <t>Главный врач СПб ГБУЗ ДИБ№3</t>
  </si>
  <si>
    <t>_________ Папаян К.А.</t>
  </si>
  <si>
    <t xml:space="preserve"> Санкт-Петербургское государственное бюджетное учреждение здравоохранения «Детская инфекционная больница №3»</t>
  </si>
  <si>
    <t>ИЦИ № 1 от 16.02.2024 № б/н (вх. от 16.02.2024 №01)</t>
  </si>
  <si>
    <t>ИЦИ № 2 от 16.02.2024 № б/н (вх. от 16.02.2024 №02)</t>
  </si>
  <si>
    <t>ИЦИ № 3 от 16.02.2024 №60/23 (вх. от 16.02.2024 №03)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</si>
</sst>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\ _₽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2" fontId="0" fillId="0" borderId="0" xfId="0" applyNumberFormat="1"/>
    <xf numFmtId="0" fontId="0" fillId="0" borderId="0" xfId="0" applyProtection="1">
      <protection locked="0"/>
    </xf>
    <xf numFmtId="0" fontId="8" fillId="0" borderId="0" xfId="0" applyFont="1" applyAlignment="1" applyProtection="1">
      <alignment horizontal="left" vertical="center"/>
      <protection locked="0"/>
    </xf>
    <xf numFmtId="4" fontId="0" fillId="0" borderId="0" xfId="0" applyNumberFormat="1" applyProtection="1">
      <protection locked="0"/>
    </xf>
    <xf numFmtId="0" fontId="9" fillId="0" borderId="0" xfId="0" applyFont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4" fontId="4" fillId="0" borderId="1" xfId="0" applyNumberFormat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left" vertical="center" wrapText="1"/>
    </xf>
    <xf numFmtId="1" fontId="3" fillId="0" borderId="4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</xdr:row>
      <xdr:rowOff>228600</xdr:rowOff>
    </xdr:from>
    <xdr:to>
      <xdr:col>7</xdr:col>
      <xdr:colOff>266700</xdr:colOff>
      <xdr:row>12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91025" y="31623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9</xdr:row>
      <xdr:rowOff>514350</xdr:rowOff>
    </xdr:from>
    <xdr:to>
      <xdr:col>9</xdr:col>
      <xdr:colOff>266699</xdr:colOff>
      <xdr:row>9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800100"/>
          <a:ext cx="8477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42863</xdr:colOff>
      <xdr:row>9</xdr:row>
      <xdr:rowOff>755650</xdr:rowOff>
    </xdr:from>
    <xdr:to>
      <xdr:col>10</xdr:col>
      <xdr:colOff>109539</xdr:colOff>
      <xdr:row>9</xdr:row>
      <xdr:rowOff>755650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0676" y="2478088"/>
          <a:ext cx="6778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5"/>
  <sheetViews>
    <sheetView tabSelected="1" topLeftCell="A7" zoomScale="120" zoomScaleNormal="120" workbookViewId="0">
      <selection activeCell="N10" sqref="N10:N11"/>
    </sheetView>
  </sheetViews>
  <sheetFormatPr defaultRowHeight="15" x14ac:dyDescent="0.25"/>
  <cols>
    <col min="1" max="1" width="3.85546875" customWidth="1"/>
    <col min="2" max="2" width="31.140625" customWidth="1"/>
    <col min="5" max="5" width="9.42578125" customWidth="1"/>
    <col min="13" max="13" width="13" customWidth="1"/>
    <col min="14" max="14" width="10.140625" customWidth="1"/>
    <col min="15" max="15" width="10.140625" bestFit="1" customWidth="1"/>
    <col min="16" max="16" width="10.28515625" customWidth="1"/>
    <col min="17" max="17" width="16" customWidth="1"/>
    <col min="18" max="18" width="20.85546875" customWidth="1"/>
    <col min="19" max="19" width="11" customWidth="1"/>
    <col min="20" max="20" width="16.42578125" customWidth="1"/>
  </cols>
  <sheetData>
    <row r="2" spans="1:19" x14ac:dyDescent="0.25">
      <c r="A2" s="15"/>
      <c r="B2" s="16"/>
      <c r="C2" s="16"/>
      <c r="D2" s="16"/>
      <c r="E2" s="15"/>
      <c r="F2" s="15"/>
      <c r="G2" s="15"/>
      <c r="H2" s="15"/>
      <c r="I2" s="15"/>
      <c r="J2" s="17"/>
      <c r="K2" s="15"/>
      <c r="L2" s="15"/>
      <c r="M2" s="18" t="s">
        <v>17</v>
      </c>
      <c r="N2" s="19"/>
    </row>
    <row r="3" spans="1:19" x14ac:dyDescent="0.25">
      <c r="A3" s="15"/>
      <c r="B3" s="16"/>
      <c r="C3" s="16"/>
      <c r="D3" s="16"/>
      <c r="E3" s="15"/>
      <c r="F3" s="15"/>
      <c r="G3" s="15"/>
      <c r="H3" s="15"/>
      <c r="I3" s="15"/>
      <c r="J3" s="17"/>
      <c r="K3" s="15"/>
      <c r="L3" s="15"/>
      <c r="M3" s="20" t="s">
        <v>18</v>
      </c>
      <c r="N3" s="19"/>
    </row>
    <row r="4" spans="1:19" x14ac:dyDescent="0.25">
      <c r="A4" s="15"/>
      <c r="B4" s="16"/>
      <c r="C4" s="16"/>
      <c r="D4" s="16"/>
      <c r="E4" s="15"/>
      <c r="F4" s="15"/>
      <c r="G4" s="15"/>
      <c r="H4" s="15"/>
      <c r="I4" s="15"/>
      <c r="J4" s="17"/>
      <c r="K4" s="15"/>
      <c r="L4" s="15"/>
      <c r="M4" s="20" t="s">
        <v>19</v>
      </c>
      <c r="N4" s="19"/>
    </row>
    <row r="5" spans="1:19" x14ac:dyDescent="0.25">
      <c r="A5" s="15"/>
      <c r="B5" s="16"/>
      <c r="C5" s="16"/>
      <c r="D5" s="16"/>
      <c r="E5" s="15"/>
      <c r="F5" s="15"/>
      <c r="G5" s="15"/>
      <c r="H5" s="15"/>
      <c r="I5" s="15"/>
      <c r="J5" s="17"/>
      <c r="K5" s="15"/>
      <c r="L5" s="15"/>
      <c r="M5" s="15"/>
      <c r="N5" s="19"/>
    </row>
    <row r="6" spans="1:19" x14ac:dyDescent="0.25">
      <c r="A6" s="15"/>
      <c r="B6" s="16"/>
      <c r="C6" s="16"/>
      <c r="D6" s="16"/>
      <c r="E6" s="15"/>
      <c r="F6" s="15"/>
      <c r="G6" s="15"/>
      <c r="H6" s="15"/>
      <c r="I6" s="15"/>
      <c r="J6" s="17"/>
      <c r="K6" s="15"/>
      <c r="L6" s="15"/>
      <c r="M6" s="15"/>
      <c r="N6" s="19"/>
    </row>
    <row r="7" spans="1:19" ht="15.75" x14ac:dyDescent="0.25">
      <c r="A7" s="21" t="s">
        <v>20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9" spans="1:19" x14ac:dyDescent="0.25">
      <c r="A9" s="28" t="s">
        <v>0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9" ht="81" customHeight="1" x14ac:dyDescent="0.25">
      <c r="A10" s="29" t="s">
        <v>1</v>
      </c>
      <c r="B10" s="30" t="s">
        <v>2</v>
      </c>
      <c r="C10" s="31" t="s">
        <v>3</v>
      </c>
      <c r="D10" s="31"/>
      <c r="E10" s="31"/>
      <c r="F10" s="32" t="s">
        <v>4</v>
      </c>
      <c r="G10" s="33" t="s">
        <v>5</v>
      </c>
      <c r="H10" s="34" t="s">
        <v>6</v>
      </c>
      <c r="I10" s="31" t="s">
        <v>7</v>
      </c>
      <c r="J10" s="35" t="s">
        <v>8</v>
      </c>
      <c r="K10" s="23" t="s">
        <v>9</v>
      </c>
      <c r="L10" s="23" t="s">
        <v>10</v>
      </c>
      <c r="M10" s="23" t="s">
        <v>11</v>
      </c>
      <c r="N10" s="24" t="s">
        <v>12</v>
      </c>
    </row>
    <row r="11" spans="1:19" ht="105.75" customHeight="1" x14ac:dyDescent="0.25">
      <c r="A11" s="29"/>
      <c r="B11" s="30"/>
      <c r="C11" s="1" t="s">
        <v>21</v>
      </c>
      <c r="D11" s="1" t="s">
        <v>22</v>
      </c>
      <c r="E11" s="1" t="s">
        <v>23</v>
      </c>
      <c r="F11" s="32"/>
      <c r="G11" s="32"/>
      <c r="H11" s="34"/>
      <c r="I11" s="31"/>
      <c r="J11" s="35"/>
      <c r="K11" s="23"/>
      <c r="L11" s="23"/>
      <c r="M11" s="23"/>
      <c r="N11" s="24"/>
    </row>
    <row r="12" spans="1:19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</row>
    <row r="13" spans="1:19" ht="78.75" x14ac:dyDescent="0.25">
      <c r="A13" s="3">
        <v>1</v>
      </c>
      <c r="B13" s="4" t="s">
        <v>15</v>
      </c>
      <c r="C13" s="5">
        <v>200000</v>
      </c>
      <c r="D13" s="6">
        <v>210000</v>
      </c>
      <c r="E13" s="5">
        <v>205000</v>
      </c>
      <c r="F13" s="11">
        <v>1</v>
      </c>
      <c r="G13" s="11" t="s">
        <v>14</v>
      </c>
      <c r="H13" s="7">
        <f>(C13+D13+E13)*1/3</f>
        <v>205000</v>
      </c>
      <c r="I13" s="7">
        <f>STDEV(C13:E13)</f>
        <v>5000</v>
      </c>
      <c r="J13" s="12">
        <f>I13/H13</f>
        <v>2.4390243902439025E-2</v>
      </c>
      <c r="K13" s="8">
        <f>H13</f>
        <v>205000</v>
      </c>
      <c r="L13" s="5">
        <f>F13*K13</f>
        <v>205000</v>
      </c>
      <c r="M13" s="9">
        <f>C13</f>
        <v>200000</v>
      </c>
      <c r="N13" s="10">
        <f>F13*M13</f>
        <v>200000</v>
      </c>
      <c r="O13" s="14"/>
      <c r="P13" s="14"/>
      <c r="Q13" s="13"/>
      <c r="S13" s="13"/>
    </row>
    <row r="14" spans="1:19" ht="67.5" x14ac:dyDescent="0.25">
      <c r="A14" s="3">
        <v>2</v>
      </c>
      <c r="B14" s="4" t="s">
        <v>16</v>
      </c>
      <c r="C14" s="5">
        <v>398000</v>
      </c>
      <c r="D14" s="6">
        <v>402000</v>
      </c>
      <c r="E14" s="5">
        <v>407000</v>
      </c>
      <c r="F14" s="11">
        <v>1</v>
      </c>
      <c r="G14" s="11" t="s">
        <v>14</v>
      </c>
      <c r="H14" s="7">
        <f t="shared" ref="H14" si="0">(C14+D14+E14)*1/3</f>
        <v>402333.33333333331</v>
      </c>
      <c r="I14" s="7">
        <f t="shared" ref="I14" si="1">STDEV(C14:E14)</f>
        <v>4509.2497528228942</v>
      </c>
      <c r="J14" s="12">
        <f t="shared" ref="J14" si="2">I14/H14</f>
        <v>1.1207745864514236E-2</v>
      </c>
      <c r="K14" s="8">
        <f t="shared" ref="K14" si="3">H14</f>
        <v>402333.33333333331</v>
      </c>
      <c r="L14" s="5">
        <f t="shared" ref="L14" si="4">F14*K14</f>
        <v>402333.33333333331</v>
      </c>
      <c r="M14" s="9">
        <f t="shared" ref="M14" si="5">C14</f>
        <v>398000</v>
      </c>
      <c r="N14" s="10">
        <f t="shared" ref="N14" si="6">F14*M14</f>
        <v>398000</v>
      </c>
      <c r="O14" s="14"/>
      <c r="P14" s="14"/>
      <c r="Q14" s="13"/>
    </row>
    <row r="15" spans="1:19" x14ac:dyDescent="0.25">
      <c r="A15" s="25" t="s">
        <v>13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7"/>
      <c r="N15" s="10">
        <f>SUM(N13:N14)</f>
        <v>598000</v>
      </c>
      <c r="O15" s="14"/>
      <c r="P15" s="14"/>
      <c r="Q15" s="14"/>
    </row>
  </sheetData>
  <mergeCells count="15">
    <mergeCell ref="A7:N7"/>
    <mergeCell ref="L10:L11"/>
    <mergeCell ref="M10:M11"/>
    <mergeCell ref="N10:N11"/>
    <mergeCell ref="A15:M15"/>
    <mergeCell ref="A9:O9"/>
    <mergeCell ref="A10:A11"/>
    <mergeCell ref="B10:B11"/>
    <mergeCell ref="C10:E10"/>
    <mergeCell ref="F10:F11"/>
    <mergeCell ref="G10:G11"/>
    <mergeCell ref="H10:H11"/>
    <mergeCell ref="I10:I11"/>
    <mergeCell ref="J10:J11"/>
    <mergeCell ref="K10:K11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2024-02-19T07:19:10Z</dcterms:modified>
</cp:coreProperties>
</file>