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sharafievatn\Downloads\"/>
    </mc:Choice>
  </mc:AlternateContent>
  <bookViews>
    <workbookView xWindow="0" yWindow="0" windowWidth="28800" windowHeight="12000"/>
  </bookViews>
  <sheets>
    <sheet name="Лист1" sheetId="1" r:id="rId1"/>
    <sheet name="Лист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11" i="1" l="1"/>
  <c r="N11" i="1" l="1"/>
  <c r="I11" i="1" l="1"/>
  <c r="J11" i="1" l="1"/>
  <c r="K11" i="1" l="1"/>
  <c r="L11" i="1" s="1"/>
  <c r="N12" i="1" l="1"/>
  <c r="K9" i="2" l="1"/>
  <c r="J9" i="2"/>
  <c r="N9" i="2" s="1"/>
  <c r="L9" i="2" l="1"/>
  <c r="M9" i="2" s="1"/>
  <c r="N10" i="2"/>
</calcChain>
</file>

<file path=xl/sharedStrings.xml><?xml version="1.0" encoding="utf-8"?>
<sst xmlns="http://schemas.openxmlformats.org/spreadsheetml/2006/main" count="50" uniqueCount="40">
  <si>
    <t>РАСЧЕТ И ОБОСНОВАНИЕ НАЧАЛЬНОЙ (МАКСИМАЛЬНОЙ) ЦЕНЫ КОНТРАКТА</t>
  </si>
  <si>
    <t xml:space="preserve">Начальная (максимальная) цена контракта определена методом сопоставимых рыночных цен (анализа рынка) в соответствии с Методическими рекомендациями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исполнителем), утверждёнными Приказом Минэкономразвития России от 02.10.2013 № 567, путем направления Заказчиком запросов о предоставлении ценовой информации пяти исполнителям, обладающим опытом оказания аналогичных услуг. Расчет начальной (максимальной) цены контракта произведен на основе ценовой информации, полученной от трех исполнителей.
В целях определения однородности совокупности значений полученных цен Заказчиком рассчитан коэффициент вариации по каждому виду услуг, максимальное значение которого менее 33 %. Таким образом, совокупность полученных цен можно считать однородной.
</t>
  </si>
  <si>
    <t>№ п/п</t>
  </si>
  <si>
    <t>Ед. изм.</t>
  </si>
  <si>
    <t xml:space="preserve">Кол-во </t>
  </si>
  <si>
    <t>Цена, руб. за единицу (руб.)</t>
  </si>
  <si>
    <t>Количество предложений исполнителей</t>
  </si>
  <si>
    <t>Сред.квадр.откл. σ=</t>
  </si>
  <si>
    <t>Коэфф вариации V=</t>
  </si>
  <si>
    <t>Совокупность значений</t>
  </si>
  <si>
    <t>мес.</t>
  </si>
  <si>
    <t>Начальная (максимальная) цена Контракта сформирована методом сопоставимых рыночных цен (анализа рынка) на основании  п. 1 ч. 1 ст. 22 Федерального закона № 44-ФЗ от 05.04.2013 года.</t>
  </si>
  <si>
    <t>Наименование услуги</t>
  </si>
  <si>
    <t>Вариант системы</t>
  </si>
  <si>
    <t>Средн. арифм.</t>
  </si>
  <si>
    <t>Начальная (максимальная) цена контракта, руб.* ( столбец 9 * столбец 4)</t>
  </si>
  <si>
    <t>Исполнитель № 1 - Коммерческое предложение</t>
  </si>
  <si>
    <t>Исполнитель № 2 - Коммерческое предложение</t>
  </si>
  <si>
    <t>Исполнитель № 3 - Коммерческое предложение</t>
  </si>
  <si>
    <t>СС КонсультантАрбитраж: Арбитражный суд Северо-Западного округа</t>
  </si>
  <si>
    <t>с/о</t>
  </si>
  <si>
    <t xml:space="preserve">Сумма </t>
  </si>
  <si>
    <t>Расчет начальной (максимальной) цены контракта (цены лота) осуществляется заказчиками в соответствии с приказом министерства экономического развития Российской Федерации №567 от 02.10.2013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исполнителем)".</t>
  </si>
  <si>
    <t>* Расчет начальной (максимальной) цены по позиции производится по формуле:</t>
  </si>
  <si>
    <r>
      <t xml:space="preserve">где:
 - НМЦК, определяемая методом сопоставимых рыночных цен (анализа рынка);
v - количество (объем) закупаемого товара (работы, услуги);
n - количество значений, используемых в расчете;
i - номер источника ценовой информации;
</t>
    </r>
    <r>
      <rPr>
        <i/>
        <sz val="15"/>
        <rFont val="Times New Roman"/>
        <family val="1"/>
        <charset val="204"/>
      </rPr>
      <t>ц</t>
    </r>
    <r>
      <rPr>
        <sz val="15"/>
        <rFont val="Times New Roman"/>
        <family val="1"/>
        <charset val="204"/>
      </rPr>
      <t xml:space="preserve"> - цена единицы товара, работы, услуги, представленная в источнике с номером i, скорректированная с учетом коэффициентов (индексов), применяемых для пересчета цен товаров, работ, услуг с учетом различий в характеристиках товаров, коммерческих и (или) финансовых условий поставок товаров, выполнения работ, оказания услуг</t>
    </r>
  </si>
  <si>
    <t>Начальник  Сектора государственных закупок                                                                                                                                             ___________________________________  К. О. Каплун</t>
  </si>
  <si>
    <t>Наименование программного обеспечения</t>
  </si>
  <si>
    <t>Дата подготовки обоснования:</t>
  </si>
  <si>
    <t>Источник № 2</t>
  </si>
  <si>
    <t>Источник № 3</t>
  </si>
  <si>
    <t>Источник № 1</t>
  </si>
  <si>
    <t>Приложение № 2</t>
  </si>
  <si>
    <t>к извещению об осуществлению закупки</t>
  </si>
  <si>
    <t>Интенсивное обучение программированию в 1С</t>
  </si>
  <si>
    <t>20.02.2024 г.</t>
  </si>
  <si>
    <t>Контрактный управляющий                          _________________________________ М.А. Киселева</t>
  </si>
  <si>
    <t>Максимальная цена контракта</t>
  </si>
  <si>
    <t>НЦЕУ, руб.</t>
  </si>
  <si>
    <t>чел.</t>
  </si>
  <si>
    <t>Цена, принятая для расчета (средняя), руб.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</si>
</sst>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#,##0.00_р_."/>
    <numFmt numFmtId="165" formatCode="0.000"/>
    <numFmt numFmtId="166" formatCode="#,##0.00\ _₽"/>
  </numFmts>
  <fonts count="16" x14ac:knownFonts="1">
    <font>
      <sz val="11"/>
      <color theme="1"/>
      <name val="Calibri"/>
      <family val="2"/>
      <charset val="204"/>
      <scheme val="minor"/>
    </font>
    <font>
      <sz val="15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8"/>
      <name val="Times New Roman"/>
      <family val="1"/>
      <charset val="204"/>
    </font>
    <font>
      <b/>
      <sz val="18"/>
      <name val="Times New Roman"/>
      <family val="1"/>
      <charset val="204"/>
    </font>
    <font>
      <sz val="14"/>
      <name val="Times New Roman"/>
      <family val="1"/>
      <charset val="204"/>
    </font>
    <font>
      <b/>
      <sz val="15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0"/>
      <name val="Arial Cyr"/>
      <family val="2"/>
      <charset val="204"/>
    </font>
    <font>
      <i/>
      <sz val="15"/>
      <name val="Times New Roman"/>
      <family val="1"/>
      <charset val="204"/>
    </font>
    <font>
      <sz val="10"/>
      <name val="Arial Cyr"/>
      <family val="2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0" fillId="0" borderId="0"/>
  </cellStyleXfs>
  <cellXfs count="69">
    <xf numFmtId="0" fontId="0" fillId="0" borderId="0" xfId="0"/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5" fillId="0" borderId="0" xfId="0" applyFont="1" applyFill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textRotation="90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166" fontId="1" fillId="0" borderId="1" xfId="0" applyNumberFormat="1" applyFont="1" applyFill="1" applyBorder="1" applyAlignment="1">
      <alignment horizontal="center" vertical="center" wrapText="1"/>
    </xf>
    <xf numFmtId="2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165" fontId="1" fillId="0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wrapText="1"/>
    </xf>
    <xf numFmtId="2" fontId="6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166" fontId="8" fillId="0" borderId="1" xfId="0" applyNumberFormat="1" applyFont="1" applyBorder="1" applyAlignment="1">
      <alignment horizontal="center" vertical="center"/>
    </xf>
    <xf numFmtId="166" fontId="6" fillId="0" borderId="1" xfId="0" applyNumberFormat="1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1" fillId="0" borderId="0" xfId="0" applyFont="1" applyFill="1" applyBorder="1" applyAlignment="1">
      <alignment horizontal="left" vertical="center" wrapText="1"/>
    </xf>
    <xf numFmtId="0" fontId="11" fillId="0" borderId="0" xfId="0" applyFont="1" applyFill="1" applyAlignment="1">
      <alignment vertical="center" wrapText="1"/>
    </xf>
    <xf numFmtId="0" fontId="13" fillId="2" borderId="0" xfId="0" applyFont="1" applyFill="1"/>
    <xf numFmtId="0" fontId="14" fillId="2" borderId="0" xfId="0" applyFont="1" applyFill="1"/>
    <xf numFmtId="0" fontId="11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12" fillId="0" borderId="4" xfId="0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vertical="top" wrapText="1"/>
    </xf>
    <xf numFmtId="0" fontId="11" fillId="0" borderId="1" xfId="0" applyFont="1" applyBorder="1" applyAlignment="1">
      <alignment horizontal="center" vertical="center"/>
    </xf>
    <xf numFmtId="166" fontId="11" fillId="0" borderId="1" xfId="0" applyNumberFormat="1" applyFont="1" applyFill="1" applyBorder="1" applyAlignment="1">
      <alignment horizontal="center" vertical="center" wrapText="1"/>
    </xf>
    <xf numFmtId="2" fontId="11" fillId="0" borderId="1" xfId="0" applyNumberFormat="1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wrapText="1"/>
    </xf>
    <xf numFmtId="2" fontId="12" fillId="0" borderId="1" xfId="0" applyNumberFormat="1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166" fontId="12" fillId="0" borderId="1" xfId="0" applyNumberFormat="1" applyFont="1" applyBorder="1" applyAlignment="1">
      <alignment horizontal="center" vertical="center"/>
    </xf>
    <xf numFmtId="166" fontId="12" fillId="0" borderId="1" xfId="0" applyNumberFormat="1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center" vertical="center" wrapText="1"/>
    </xf>
    <xf numFmtId="0" fontId="12" fillId="0" borderId="0" xfId="0" applyFont="1" applyBorder="1" applyAlignment="1">
      <alignment horizontal="center" wrapText="1"/>
    </xf>
    <xf numFmtId="2" fontId="12" fillId="0" borderId="0" xfId="0" applyNumberFormat="1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166" fontId="12" fillId="0" borderId="0" xfId="0" applyNumberFormat="1" applyFont="1" applyBorder="1" applyAlignment="1">
      <alignment horizontal="center" vertical="center"/>
    </xf>
    <xf numFmtId="166" fontId="12" fillId="0" borderId="0" xfId="0" applyNumberFormat="1" applyFont="1" applyFill="1" applyBorder="1" applyAlignment="1">
      <alignment horizontal="center" vertical="center" wrapText="1"/>
    </xf>
    <xf numFmtId="2" fontId="13" fillId="2" borderId="0" xfId="0" applyNumberFormat="1" applyFont="1" applyFill="1"/>
    <xf numFmtId="4" fontId="13" fillId="2" borderId="0" xfId="0" applyNumberFormat="1" applyFont="1" applyFill="1"/>
    <xf numFmtId="0" fontId="11" fillId="0" borderId="0" xfId="0" applyFont="1" applyFill="1" applyAlignment="1">
      <alignment horizontal="center" vertical="center" wrapText="1"/>
    </xf>
    <xf numFmtId="0" fontId="12" fillId="2" borderId="0" xfId="0" applyFont="1" applyFill="1" applyAlignment="1">
      <alignment horizontal="center" vertical="center" wrapText="1"/>
    </xf>
    <xf numFmtId="0" fontId="11" fillId="2" borderId="0" xfId="0" applyFont="1" applyFill="1" applyAlignment="1">
      <alignment horizontal="left" vertical="center" wrapText="1"/>
    </xf>
    <xf numFmtId="0" fontId="11" fillId="2" borderId="6" xfId="0" applyFont="1" applyFill="1" applyBorder="1" applyAlignment="1">
      <alignment horizontal="left" vertical="center" wrapText="1"/>
    </xf>
    <xf numFmtId="0" fontId="11" fillId="0" borderId="4" xfId="0" applyFont="1" applyFill="1" applyBorder="1" applyAlignment="1">
      <alignment horizontal="center" vertical="center" wrapText="1"/>
    </xf>
    <xf numFmtId="0" fontId="11" fillId="0" borderId="5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164" fontId="11" fillId="0" borderId="1" xfId="0" applyNumberFormat="1" applyFont="1" applyFill="1" applyBorder="1" applyAlignment="1">
      <alignment horizontal="center" vertical="center" wrapText="1"/>
    </xf>
    <xf numFmtId="0" fontId="14" fillId="2" borderId="0" xfId="0" applyFont="1" applyFill="1" applyAlignment="1">
      <alignment horizontal="right"/>
    </xf>
    <xf numFmtId="0" fontId="12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right" vertical="center" wrapText="1"/>
    </xf>
    <xf numFmtId="0" fontId="4" fillId="0" borderId="0" xfId="0" applyFont="1" applyFill="1" applyAlignment="1">
      <alignment horizontal="center" vertical="center" wrapText="1"/>
    </xf>
    <xf numFmtId="0" fontId="5" fillId="0" borderId="0" xfId="0" applyFont="1" applyFill="1" applyAlignment="1">
      <alignment horizontal="left" vertical="center" wrapText="1"/>
    </xf>
    <xf numFmtId="0" fontId="1" fillId="0" borderId="0" xfId="0" applyFont="1" applyFill="1" applyAlignment="1">
      <alignment horizontal="left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left" vertical="center" wrapText="1"/>
    </xf>
    <xf numFmtId="0" fontId="1" fillId="0" borderId="0" xfId="0" applyFont="1" applyFill="1" applyBorder="1" applyAlignment="1">
      <alignment horizontal="left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164" fontId="1" fillId="0" borderId="1" xfId="0" applyNumberFormat="1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</cellXfs>
  <cellStyles count="2">
    <cellStyle name="Обычный" xfId="0" builtinId="0"/>
    <cellStyle name="Обычный 2" xfId="1"/>
  </cellStyles>
  <dxfs count="12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104775</xdr:colOff>
      <xdr:row>12</xdr:row>
      <xdr:rowOff>619125</xdr:rowOff>
    </xdr:from>
    <xdr:to>
      <xdr:col>5</xdr:col>
      <xdr:colOff>66675</xdr:colOff>
      <xdr:row>13</xdr:row>
      <xdr:rowOff>133350</xdr:rowOff>
    </xdr:to>
    <xdr:pic>
      <xdr:nvPicPr>
        <xdr:cNvPr id="2" name="Picture 2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8629650"/>
          <a:ext cx="7153275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6"/>
  <sheetViews>
    <sheetView tabSelected="1" topLeftCell="A4" workbookViewId="0">
      <selection activeCell="M12" sqref="M12"/>
    </sheetView>
  </sheetViews>
  <sheetFormatPr defaultRowHeight="15.75" x14ac:dyDescent="0.25"/>
  <cols>
    <col min="1" max="1" width="9.42578125" style="23" bestFit="1" customWidth="1"/>
    <col min="2" max="2" width="30" style="23" customWidth="1"/>
    <col min="3" max="3" width="11.5703125" style="23" bestFit="1" customWidth="1"/>
    <col min="4" max="4" width="10.42578125" style="23" bestFit="1" customWidth="1"/>
    <col min="5" max="5" width="14.5703125" style="23" customWidth="1"/>
    <col min="6" max="7" width="12.42578125" style="23" bestFit="1" customWidth="1"/>
    <col min="8" max="8" width="10.42578125" style="23" customWidth="1"/>
    <col min="9" max="9" width="12.7109375" style="23" bestFit="1" customWidth="1"/>
    <col min="10" max="10" width="10.28515625" style="23" customWidth="1"/>
    <col min="11" max="11" width="9.42578125" style="23" bestFit="1" customWidth="1"/>
    <col min="12" max="12" width="20.5703125" style="23" bestFit="1" customWidth="1"/>
    <col min="13" max="13" width="17.28515625" style="23" customWidth="1"/>
    <col min="14" max="14" width="14.42578125" style="23" customWidth="1"/>
    <col min="15" max="16" width="12.7109375" style="23" customWidth="1"/>
    <col min="17" max="17" width="11.7109375" style="23" customWidth="1"/>
    <col min="18" max="18" width="26.85546875" style="23" customWidth="1"/>
    <col min="19" max="16384" width="9.140625" style="23"/>
  </cols>
  <sheetData>
    <row r="1" spans="1:16" x14ac:dyDescent="0.25">
      <c r="J1" s="55" t="s">
        <v>31</v>
      </c>
      <c r="K1" s="55"/>
      <c r="L1" s="55"/>
      <c r="M1" s="55"/>
      <c r="N1" s="55"/>
    </row>
    <row r="2" spans="1:16" x14ac:dyDescent="0.25">
      <c r="J2" s="55" t="s">
        <v>32</v>
      </c>
      <c r="K2" s="55"/>
      <c r="L2" s="55"/>
      <c r="M2" s="55"/>
      <c r="N2" s="55"/>
    </row>
    <row r="3" spans="1:16" x14ac:dyDescent="0.25">
      <c r="A3" s="48" t="s">
        <v>0</v>
      </c>
      <c r="B3" s="48"/>
      <c r="C3" s="48"/>
      <c r="D3" s="48"/>
      <c r="E3" s="48"/>
      <c r="F3" s="48"/>
      <c r="G3" s="48"/>
      <c r="H3" s="48"/>
      <c r="I3" s="48"/>
      <c r="J3" s="48"/>
      <c r="K3" s="48"/>
      <c r="L3" s="48"/>
      <c r="M3" s="48"/>
      <c r="N3" s="48"/>
    </row>
    <row r="4" spans="1:16" x14ac:dyDescent="0.25">
      <c r="A4" s="49"/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49"/>
    </row>
    <row r="5" spans="1:16" x14ac:dyDescent="0.25">
      <c r="A5" s="49" t="s">
        <v>1</v>
      </c>
      <c r="B5" s="49"/>
      <c r="C5" s="49"/>
      <c r="D5" s="49"/>
      <c r="E5" s="49"/>
      <c r="F5" s="49"/>
      <c r="G5" s="49"/>
      <c r="H5" s="49"/>
      <c r="I5" s="49"/>
      <c r="J5" s="49"/>
      <c r="K5" s="49"/>
      <c r="L5" s="49"/>
      <c r="M5" s="49"/>
      <c r="N5" s="49"/>
    </row>
    <row r="6" spans="1:16" x14ac:dyDescent="0.25">
      <c r="A6" s="49"/>
      <c r="B6" s="49"/>
      <c r="C6" s="49"/>
      <c r="D6" s="49"/>
      <c r="E6" s="49"/>
      <c r="F6" s="49"/>
      <c r="G6" s="49"/>
      <c r="H6" s="49"/>
      <c r="I6" s="49"/>
      <c r="J6" s="49"/>
      <c r="K6" s="49"/>
      <c r="L6" s="49"/>
      <c r="M6" s="49"/>
      <c r="N6" s="49"/>
    </row>
    <row r="7" spans="1:16" ht="80.25" customHeight="1" x14ac:dyDescent="0.25">
      <c r="A7" s="50"/>
      <c r="B7" s="50"/>
      <c r="C7" s="50"/>
      <c r="D7" s="50"/>
      <c r="E7" s="50"/>
      <c r="F7" s="50"/>
      <c r="G7" s="50"/>
      <c r="H7" s="50"/>
      <c r="I7" s="50"/>
      <c r="J7" s="50"/>
      <c r="K7" s="50"/>
      <c r="L7" s="50"/>
      <c r="M7" s="50"/>
      <c r="N7" s="50"/>
    </row>
    <row r="8" spans="1:16" s="24" customFormat="1" ht="15" customHeight="1" x14ac:dyDescent="0.25">
      <c r="A8" s="51" t="s">
        <v>2</v>
      </c>
      <c r="B8" s="51" t="s">
        <v>26</v>
      </c>
      <c r="C8" s="53" t="s">
        <v>3</v>
      </c>
      <c r="D8" s="53" t="s">
        <v>4</v>
      </c>
      <c r="E8" s="53" t="s">
        <v>5</v>
      </c>
      <c r="F8" s="53"/>
      <c r="G8" s="53"/>
      <c r="H8" s="53" t="s">
        <v>6</v>
      </c>
      <c r="I8" s="54" t="s">
        <v>14</v>
      </c>
      <c r="J8" s="53" t="s">
        <v>7</v>
      </c>
      <c r="K8" s="53" t="s">
        <v>8</v>
      </c>
      <c r="L8" s="53" t="s">
        <v>9</v>
      </c>
      <c r="M8" s="54" t="s">
        <v>39</v>
      </c>
      <c r="N8" s="53" t="s">
        <v>37</v>
      </c>
    </row>
    <row r="9" spans="1:16" s="24" customFormat="1" ht="102" customHeight="1" x14ac:dyDescent="0.25">
      <c r="A9" s="52"/>
      <c r="B9" s="52"/>
      <c r="C9" s="53"/>
      <c r="D9" s="53"/>
      <c r="E9" s="25" t="s">
        <v>30</v>
      </c>
      <c r="F9" s="25" t="s">
        <v>28</v>
      </c>
      <c r="G9" s="25" t="s">
        <v>29</v>
      </c>
      <c r="H9" s="53"/>
      <c r="I9" s="54"/>
      <c r="J9" s="53"/>
      <c r="K9" s="53"/>
      <c r="L9" s="53"/>
      <c r="M9" s="54"/>
      <c r="N9" s="53"/>
    </row>
    <row r="10" spans="1:16" s="24" customFormat="1" x14ac:dyDescent="0.25">
      <c r="A10" s="26">
        <v>1</v>
      </c>
      <c r="B10" s="27">
        <v>2</v>
      </c>
      <c r="C10" s="26">
        <v>3</v>
      </c>
      <c r="D10" s="26">
        <v>4</v>
      </c>
      <c r="E10" s="26">
        <v>5</v>
      </c>
      <c r="F10" s="26">
        <v>6</v>
      </c>
      <c r="G10" s="26">
        <v>7</v>
      </c>
      <c r="H10" s="26">
        <v>9</v>
      </c>
      <c r="I10" s="26">
        <v>10</v>
      </c>
      <c r="J10" s="26">
        <v>11</v>
      </c>
      <c r="K10" s="26">
        <v>12</v>
      </c>
      <c r="L10" s="26">
        <v>13</v>
      </c>
      <c r="M10" s="26">
        <v>14</v>
      </c>
      <c r="N10" s="26">
        <v>15</v>
      </c>
    </row>
    <row r="11" spans="1:16" s="24" customFormat="1" ht="31.5" x14ac:dyDescent="0.25">
      <c r="A11" s="28">
        <v>1</v>
      </c>
      <c r="B11" s="29" t="s">
        <v>33</v>
      </c>
      <c r="C11" s="30" t="s">
        <v>38</v>
      </c>
      <c r="D11" s="30">
        <v>1</v>
      </c>
      <c r="E11" s="31">
        <v>8995</v>
      </c>
      <c r="F11" s="31">
        <v>9700</v>
      </c>
      <c r="G11" s="31">
        <v>10900</v>
      </c>
      <c r="H11" s="25">
        <v>3</v>
      </c>
      <c r="I11" s="31">
        <f>ROUND(AVERAGE(E11:G11),2)</f>
        <v>9865</v>
      </c>
      <c r="J11" s="32">
        <f>STDEV(E11,F11,G11)</f>
        <v>963.15886540071881</v>
      </c>
      <c r="K11" s="32">
        <f t="shared" ref="K11" si="0">J11/I11*100</f>
        <v>9.763394479480171</v>
      </c>
      <c r="L11" s="33" t="str">
        <f t="shared" ref="L11" si="1">IF(K11&lt;33,"ОДНОРОДНЫЕ","НЕОДНОРОДНЫЕ")</f>
        <v>ОДНОРОДНЫЕ</v>
      </c>
      <c r="M11" s="31">
        <f>I11</f>
        <v>9865</v>
      </c>
      <c r="N11" s="31">
        <f>D11*M11</f>
        <v>9865</v>
      </c>
    </row>
    <row r="12" spans="1:16" s="24" customFormat="1" ht="31.5" x14ac:dyDescent="0.25">
      <c r="A12" s="25"/>
      <c r="B12" s="34" t="s">
        <v>36</v>
      </c>
      <c r="C12" s="35"/>
      <c r="D12" s="36"/>
      <c r="E12" s="37"/>
      <c r="F12" s="37"/>
      <c r="G12" s="37"/>
      <c r="H12" s="36"/>
      <c r="I12" s="36"/>
      <c r="J12" s="36"/>
      <c r="K12" s="36"/>
      <c r="L12" s="36"/>
      <c r="M12" s="36"/>
      <c r="N12" s="38">
        <f>SUM(N11:N11)</f>
        <v>9865</v>
      </c>
    </row>
    <row r="13" spans="1:16" s="24" customFormat="1" x14ac:dyDescent="0.25">
      <c r="A13" s="39"/>
      <c r="B13" s="40"/>
      <c r="C13" s="41"/>
      <c r="D13" s="42"/>
      <c r="E13" s="43"/>
      <c r="F13" s="43"/>
      <c r="G13" s="43"/>
      <c r="H13" s="43"/>
      <c r="I13" s="42"/>
      <c r="J13" s="42"/>
      <c r="K13" s="42"/>
      <c r="L13" s="42"/>
      <c r="M13" s="42"/>
      <c r="N13" s="42"/>
      <c r="O13" s="44"/>
      <c r="P13" s="44"/>
    </row>
    <row r="14" spans="1:16" ht="34.5" customHeight="1" x14ac:dyDescent="0.25">
      <c r="A14" s="56"/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45"/>
      <c r="P14" s="45"/>
    </row>
    <row r="15" spans="1:16" ht="45.75" customHeight="1" x14ac:dyDescent="0.25">
      <c r="A15" s="47" t="s">
        <v>35</v>
      </c>
      <c r="B15" s="47"/>
      <c r="C15" s="47"/>
      <c r="D15" s="47"/>
      <c r="E15" s="47"/>
      <c r="F15" s="47"/>
      <c r="G15" s="47"/>
      <c r="H15" s="47"/>
      <c r="I15" s="47"/>
      <c r="J15" s="47"/>
      <c r="K15" s="47"/>
      <c r="L15" s="47"/>
      <c r="M15" s="47"/>
      <c r="N15" s="47"/>
      <c r="O15" s="22"/>
      <c r="P15" s="22"/>
    </row>
    <row r="16" spans="1:16" ht="15" customHeight="1" x14ac:dyDescent="0.25">
      <c r="B16" s="24" t="s">
        <v>27</v>
      </c>
      <c r="C16" s="24" t="s">
        <v>34</v>
      </c>
      <c r="J16" s="46"/>
    </row>
  </sheetData>
  <mergeCells count="19">
    <mergeCell ref="J1:N1"/>
    <mergeCell ref="J2:N2"/>
    <mergeCell ref="D8:D9"/>
    <mergeCell ref="E8:G8"/>
    <mergeCell ref="N8:N9"/>
    <mergeCell ref="M8:M9"/>
    <mergeCell ref="A3:N3"/>
    <mergeCell ref="A4:N4"/>
    <mergeCell ref="A5:N7"/>
    <mergeCell ref="A8:A9"/>
    <mergeCell ref="B8:B9"/>
    <mergeCell ref="C8:C9"/>
    <mergeCell ref="H8:H9"/>
    <mergeCell ref="I8:I9"/>
    <mergeCell ref="J8:J9"/>
    <mergeCell ref="K8:K9"/>
    <mergeCell ref="L8:L9"/>
    <mergeCell ref="A15:N15"/>
    <mergeCell ref="A14:N14"/>
  </mergeCells>
  <conditionalFormatting sqref="L11">
    <cfRule type="containsText" dxfId="11" priority="10" operator="containsText" text="НЕ">
      <formula>NOT(ISERROR(SEARCH("НЕ",L11)))</formula>
    </cfRule>
    <cfRule type="containsText" dxfId="10" priority="11" operator="containsText" text="ОДНОРОДНЫЕ">
      <formula>NOT(ISERROR(SEARCH("ОДНОРОДНЫЕ",L11)))</formula>
    </cfRule>
    <cfRule type="containsText" dxfId="9" priority="12" operator="containsText" text="НЕОДНОРОДНЫЕ">
      <formula>NOT(ISERROR(SEARCH("НЕОДНОРОДНЫЕ",L11)))</formula>
    </cfRule>
  </conditionalFormatting>
  <conditionalFormatting sqref="L11">
    <cfRule type="containsText" dxfId="8" priority="7" operator="containsText" text="НЕОДНОРОДНЫЕ">
      <formula>NOT(ISERROR(SEARCH("НЕОДНОРОДНЫЕ",L11)))</formula>
    </cfRule>
    <cfRule type="containsText" dxfId="7" priority="8" operator="containsText" text="ОДНОРОДНЫЕ">
      <formula>NOT(ISERROR(SEARCH("ОДНОРОДНЫЕ",L11)))</formula>
    </cfRule>
    <cfRule type="containsText" dxfId="6" priority="9" operator="containsText" text="НЕОДНОРОДНЫЕ">
      <formula>NOT(ISERROR(SEARCH("НЕОДНОРОДНЫЕ",L11)))</formula>
    </cfRule>
  </conditionalFormatting>
  <pageMargins left="0.25" right="0.25" top="0.75" bottom="0.75" header="0.3" footer="0.3"/>
  <pageSetup paperSize="9" scale="58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6"/>
  <sheetViews>
    <sheetView topLeftCell="A2" workbookViewId="0">
      <selection activeCell="A6" sqref="A6:N10"/>
    </sheetView>
  </sheetViews>
  <sheetFormatPr defaultRowHeight="12.75" x14ac:dyDescent="0.25"/>
  <cols>
    <col min="1" max="1" width="5.7109375" style="1" bestFit="1" customWidth="1"/>
    <col min="2" max="2" width="72.7109375" style="1" customWidth="1"/>
    <col min="3" max="3" width="7.140625" style="1" bestFit="1" customWidth="1"/>
    <col min="4" max="4" width="6.42578125" style="1" bestFit="1" customWidth="1"/>
    <col min="5" max="5" width="7.85546875" style="1" bestFit="1" customWidth="1"/>
    <col min="6" max="6" width="13.28515625" style="1" customWidth="1"/>
    <col min="7" max="7" width="14.85546875" style="1" customWidth="1"/>
    <col min="8" max="8" width="11.85546875" style="1" customWidth="1"/>
    <col min="9" max="16384" width="9.140625" style="2"/>
  </cols>
  <sheetData>
    <row r="1" spans="1:14" ht="23.25" x14ac:dyDescent="0.25">
      <c r="A1" s="57"/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  <c r="N1" s="57"/>
    </row>
    <row r="2" spans="1:14" ht="23.25" x14ac:dyDescent="0.25">
      <c r="A2" s="57"/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  <c r="N2" s="57"/>
    </row>
    <row r="3" spans="1:14" ht="22.5" x14ac:dyDescent="0.25">
      <c r="A3" s="58" t="s">
        <v>0</v>
      </c>
      <c r="B3" s="58"/>
      <c r="C3" s="58"/>
      <c r="D3" s="58"/>
      <c r="E3" s="58"/>
      <c r="F3" s="58"/>
      <c r="G3" s="58"/>
      <c r="H3" s="58"/>
      <c r="I3" s="58"/>
      <c r="J3" s="58"/>
      <c r="K3" s="58"/>
      <c r="L3" s="58"/>
      <c r="M3" s="58"/>
      <c r="N3" s="58"/>
    </row>
    <row r="4" spans="1:14" ht="18.75" x14ac:dyDescent="0.25">
      <c r="A4" s="59" t="s">
        <v>11</v>
      </c>
      <c r="B4" s="59"/>
      <c r="C4" s="59"/>
      <c r="D4" s="59"/>
      <c r="E4" s="59"/>
      <c r="F4" s="59"/>
      <c r="G4" s="59"/>
      <c r="H4" s="59"/>
      <c r="I4" s="59"/>
      <c r="J4" s="59"/>
      <c r="K4" s="59"/>
      <c r="L4" s="59"/>
      <c r="M4" s="59"/>
      <c r="N4" s="59"/>
    </row>
    <row r="5" spans="1:14" ht="18.75" x14ac:dyDescent="0.25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</row>
    <row r="6" spans="1:14" ht="19.5" x14ac:dyDescent="0.25">
      <c r="A6" s="67" t="s">
        <v>2</v>
      </c>
      <c r="B6" s="67" t="s">
        <v>12</v>
      </c>
      <c r="C6" s="67" t="s">
        <v>13</v>
      </c>
      <c r="D6" s="61" t="s">
        <v>3</v>
      </c>
      <c r="E6" s="61" t="s">
        <v>4</v>
      </c>
      <c r="F6" s="64" t="s">
        <v>5</v>
      </c>
      <c r="G6" s="65"/>
      <c r="H6" s="65"/>
      <c r="I6" s="61" t="s">
        <v>6</v>
      </c>
      <c r="J6" s="66" t="s">
        <v>14</v>
      </c>
      <c r="K6" s="61" t="s">
        <v>7</v>
      </c>
      <c r="L6" s="61" t="s">
        <v>8</v>
      </c>
      <c r="M6" s="61" t="s">
        <v>9</v>
      </c>
      <c r="N6" s="61" t="s">
        <v>15</v>
      </c>
    </row>
    <row r="7" spans="1:14" ht="194.25" x14ac:dyDescent="0.25">
      <c r="A7" s="68"/>
      <c r="B7" s="68"/>
      <c r="C7" s="68"/>
      <c r="D7" s="61"/>
      <c r="E7" s="61"/>
      <c r="F7" s="4" t="s">
        <v>16</v>
      </c>
      <c r="G7" s="4" t="s">
        <v>17</v>
      </c>
      <c r="H7" s="4" t="s">
        <v>18</v>
      </c>
      <c r="I7" s="61"/>
      <c r="J7" s="66"/>
      <c r="K7" s="61"/>
      <c r="L7" s="61"/>
      <c r="M7" s="61"/>
      <c r="N7" s="61"/>
    </row>
    <row r="8" spans="1:14" ht="19.5" x14ac:dyDescent="0.25">
      <c r="A8" s="5">
        <v>1</v>
      </c>
      <c r="B8" s="6">
        <v>2</v>
      </c>
      <c r="C8" s="6">
        <v>3</v>
      </c>
      <c r="D8" s="5">
        <v>4</v>
      </c>
      <c r="E8" s="5">
        <v>5</v>
      </c>
      <c r="F8" s="5">
        <v>6</v>
      </c>
      <c r="G8" s="5">
        <v>7</v>
      </c>
      <c r="H8" s="5">
        <v>8</v>
      </c>
      <c r="I8" s="5">
        <v>9</v>
      </c>
      <c r="J8" s="5">
        <v>10</v>
      </c>
      <c r="K8" s="5">
        <v>11</v>
      </c>
      <c r="L8" s="5">
        <v>12</v>
      </c>
      <c r="M8" s="5">
        <v>13</v>
      </c>
      <c r="N8" s="5">
        <v>14</v>
      </c>
    </row>
    <row r="9" spans="1:14" ht="58.5" x14ac:dyDescent="0.25">
      <c r="A9" s="7">
        <v>1</v>
      </c>
      <c r="B9" s="8" t="s">
        <v>19</v>
      </c>
      <c r="C9" s="9" t="s">
        <v>20</v>
      </c>
      <c r="D9" s="9" t="s">
        <v>10</v>
      </c>
      <c r="E9" s="9">
        <v>12</v>
      </c>
      <c r="F9" s="10">
        <v>3573.76</v>
      </c>
      <c r="G9" s="10">
        <v>3931.14</v>
      </c>
      <c r="H9" s="11">
        <v>3752.45</v>
      </c>
      <c r="I9" s="12">
        <v>3</v>
      </c>
      <c r="J9" s="10">
        <f>ROUND(AVERAGE(F9:H9),2)</f>
        <v>3752.45</v>
      </c>
      <c r="K9" s="13">
        <f t="shared" ref="K9" si="0">STDEV(F9,G9,H9)</f>
        <v>178.68999999999983</v>
      </c>
      <c r="L9" s="13">
        <f t="shared" ref="L9" si="1">K9/J9*100</f>
        <v>4.7619555223920331</v>
      </c>
      <c r="M9" s="14" t="str">
        <f t="shared" ref="M9" si="2">IF(L9&lt;33,"ОДНОРОДНЫЕ","НЕОДНОРОДНЫЕ")</f>
        <v>ОДНОРОДНЫЕ</v>
      </c>
      <c r="N9" s="10">
        <f>J9*E9</f>
        <v>45029.399999999994</v>
      </c>
    </row>
    <row r="10" spans="1:14" ht="19.5" x14ac:dyDescent="0.3">
      <c r="A10" s="12"/>
      <c r="B10" s="15" t="s">
        <v>21</v>
      </c>
      <c r="C10" s="15"/>
      <c r="D10" s="16"/>
      <c r="E10" s="17"/>
      <c r="F10" s="18"/>
      <c r="G10" s="18"/>
      <c r="H10" s="18"/>
      <c r="I10" s="17"/>
      <c r="J10" s="17"/>
      <c r="K10" s="17"/>
      <c r="L10" s="17"/>
      <c r="M10" s="17"/>
      <c r="N10" s="19">
        <f>SUM(N9:N9)</f>
        <v>45029.399999999994</v>
      </c>
    </row>
    <row r="11" spans="1:14" ht="19.5" x14ac:dyDescent="0.25">
      <c r="A11" s="20"/>
      <c r="B11" s="20"/>
      <c r="C11" s="20"/>
      <c r="D11" s="20"/>
      <c r="E11" s="20"/>
      <c r="F11" s="20"/>
      <c r="G11" s="20"/>
      <c r="H11" s="20"/>
      <c r="I11" s="20"/>
      <c r="J11" s="20"/>
      <c r="K11" s="20"/>
      <c r="L11" s="20"/>
      <c r="M11" s="20"/>
      <c r="N11" s="20"/>
    </row>
    <row r="12" spans="1:14" ht="19.5" x14ac:dyDescent="0.25">
      <c r="A12" s="62" t="s">
        <v>22</v>
      </c>
      <c r="B12" s="62"/>
      <c r="C12" s="62"/>
      <c r="D12" s="62"/>
      <c r="E12" s="62"/>
      <c r="F12" s="62"/>
      <c r="G12" s="62"/>
      <c r="H12" s="62"/>
      <c r="I12" s="62"/>
      <c r="J12" s="62"/>
      <c r="K12" s="62"/>
      <c r="L12" s="62"/>
      <c r="M12" s="62"/>
      <c r="N12" s="62"/>
    </row>
    <row r="13" spans="1:14" ht="19.5" x14ac:dyDescent="0.25">
      <c r="A13" s="60" t="s">
        <v>23</v>
      </c>
      <c r="B13" s="60"/>
      <c r="C13" s="60"/>
      <c r="D13" s="60"/>
      <c r="E13" s="60"/>
      <c r="F13" s="60"/>
      <c r="G13" s="60"/>
      <c r="H13" s="60"/>
      <c r="I13" s="60"/>
      <c r="J13" s="60"/>
      <c r="K13" s="60"/>
      <c r="L13" s="60"/>
      <c r="M13" s="60"/>
      <c r="N13" s="60"/>
    </row>
    <row r="14" spans="1:14" ht="19.5" x14ac:dyDescent="0.25">
      <c r="A14" s="63" t="s">
        <v>24</v>
      </c>
      <c r="B14" s="63"/>
      <c r="C14" s="63"/>
      <c r="D14" s="63"/>
      <c r="E14" s="63"/>
      <c r="F14" s="63"/>
      <c r="G14" s="63"/>
      <c r="H14" s="63"/>
      <c r="I14" s="63"/>
      <c r="J14" s="63"/>
      <c r="K14" s="63"/>
      <c r="L14" s="63"/>
      <c r="M14" s="63"/>
      <c r="N14" s="63"/>
    </row>
    <row r="15" spans="1:14" ht="19.5" x14ac:dyDescent="0.25">
      <c r="A15" s="21"/>
      <c r="B15" s="21"/>
      <c r="C15" s="21"/>
      <c r="D15" s="21"/>
      <c r="E15" s="21"/>
      <c r="F15" s="21"/>
      <c r="G15" s="21"/>
      <c r="H15" s="21"/>
      <c r="I15" s="21"/>
      <c r="J15" s="21"/>
      <c r="K15" s="21"/>
      <c r="L15" s="21"/>
      <c r="M15" s="21"/>
      <c r="N15" s="21"/>
    </row>
    <row r="16" spans="1:14" ht="19.5" x14ac:dyDescent="0.25">
      <c r="A16" s="60" t="s">
        <v>25</v>
      </c>
      <c r="B16" s="60"/>
      <c r="C16" s="60"/>
      <c r="D16" s="60"/>
      <c r="E16" s="60"/>
      <c r="F16" s="60"/>
      <c r="G16" s="60"/>
      <c r="H16" s="60"/>
      <c r="I16" s="60"/>
      <c r="J16" s="60"/>
      <c r="K16" s="60"/>
      <c r="L16" s="60"/>
      <c r="M16" s="60"/>
      <c r="N16" s="60"/>
    </row>
  </sheetData>
  <mergeCells count="20">
    <mergeCell ref="B6:B7"/>
    <mergeCell ref="C6:C7"/>
    <mergeCell ref="D6:D7"/>
    <mergeCell ref="E6:E7"/>
    <mergeCell ref="A1:N1"/>
    <mergeCell ref="A2:N2"/>
    <mergeCell ref="A3:N3"/>
    <mergeCell ref="A4:N4"/>
    <mergeCell ref="A16:N16"/>
    <mergeCell ref="M6:M7"/>
    <mergeCell ref="N6:N7"/>
    <mergeCell ref="A12:N12"/>
    <mergeCell ref="A13:N13"/>
    <mergeCell ref="A14:N14"/>
    <mergeCell ref="F6:H6"/>
    <mergeCell ref="I6:I7"/>
    <mergeCell ref="J6:J7"/>
    <mergeCell ref="K6:K7"/>
    <mergeCell ref="L6:L7"/>
    <mergeCell ref="A6:A7"/>
  </mergeCells>
  <conditionalFormatting sqref="M9">
    <cfRule type="containsText" dxfId="5" priority="22" operator="containsText" text="НЕ">
      <formula>NOT(ISERROR(SEARCH("НЕ",M9)))</formula>
    </cfRule>
    <cfRule type="containsText" dxfId="4" priority="23" operator="containsText" text="ОДНОРОДНЫЕ">
      <formula>NOT(ISERROR(SEARCH("ОДНОРОДНЫЕ",M9)))</formula>
    </cfRule>
    <cfRule type="containsText" dxfId="3" priority="24" operator="containsText" text="НЕОДНОРОДНЫЕ">
      <formula>NOT(ISERROR(SEARCH("НЕОДНОРОДНЫЕ",M9)))</formula>
    </cfRule>
  </conditionalFormatting>
  <conditionalFormatting sqref="M9">
    <cfRule type="containsText" dxfId="2" priority="19" operator="containsText" text="НЕОДНОРОДНЫЕ">
      <formula>NOT(ISERROR(SEARCH("НЕОДНОРОДНЫЕ",M9)))</formula>
    </cfRule>
    <cfRule type="containsText" dxfId="1" priority="20" operator="containsText" text="ОДНОРОДНЫЕ">
      <formula>NOT(ISERROR(SEARCH("ОДНОРОДНЫЕ",M9)))</formula>
    </cfRule>
    <cfRule type="containsText" dxfId="0" priority="21" operator="containsText" text="НЕОДНОРОДНЫЕ">
      <formula>NOT(ISERROR(SEARCH("НЕОДНОРОДНЫЕ",M9)))</formula>
    </cfRule>
  </conditionalFormatting>
  <pageMargins left="0.25" right="0.25" top="0.75" bottom="0.75" header="0.3" footer="0.3"/>
  <pageSetup paperSize="9" scale="88" fitToWidth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Лист1</vt:lpstr>
      <vt:lpstr>Лист2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Хилкова Елена Викторовна</dc:creator>
  <cp:lastModifiedBy>Киселева Мария Александровна</cp:lastModifiedBy>
  <cp:lastPrinted>2024-02-02T08:15:27Z</cp:lastPrinted>
  <dcterms:created xsi:type="dcterms:W3CDTF">2019-10-24T07:04:51Z</dcterms:created>
  <dcterms:modified xsi:type="dcterms:W3CDTF">2024-02-20T12:37:21Z</dcterms:modified>
</cp:coreProperties>
</file>