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#БУХГАЛТЕРИЯ\2024 Закупки\Обучение Праведов (СИЦы)\"/>
    </mc:Choice>
  </mc:AlternateContent>
  <bookViews>
    <workbookView xWindow="0" yWindow="0" windowWidth="28800" windowHeight="12180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Q10" i="1" s="1"/>
  <c r="M10" i="1"/>
  <c r="L10" i="1"/>
  <c r="Q11" i="1" l="1"/>
  <c r="N10" i="1"/>
  <c r="O10" i="1" s="1"/>
  <c r="K9" i="2" l="1"/>
  <c r="J9" i="2"/>
  <c r="N9" i="2" s="1"/>
  <c r="L9" i="2" l="1"/>
  <c r="M9" i="2" s="1"/>
  <c r="N10" i="2"/>
</calcChain>
</file>

<file path=xl/sharedStrings.xml><?xml version="1.0" encoding="utf-8"?>
<sst xmlns="http://schemas.openxmlformats.org/spreadsheetml/2006/main" count="52" uniqueCount="43">
  <si>
    <t>РАСЧЕТ И ОБОСНОВАНИЕ НАЧАЛЬНОЙ (МАКСИМАЛЬНОЙ) ЦЕНЫ КОНТРАКТА</t>
  </si>
  <si>
    <t xml:space="preserve"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пяти исполнителям, обладающим опытом оказания аналогичных услуг. Расчет начальной (максимальной) цены контракта произведен на основе ценовой информации, полученной от трех исполнителей.
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
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</si>
  <si>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</si>
  <si>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</si>
  <si>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</si>
  <si>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</si>
  <si>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</si>
  <si>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</si>
  <si>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</si>
  <si>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</si>
  <si>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мес.</t>
  </si>
  <si>
    <t>Начальная (максимальная) цена Контракта сформирована методом сопоставимых рыночных цен (анализа рынка) на основании  п. 1 ч. 1 ст. 22 Федерального закона № 44-ФЗ от 05.04.2013 года.</t>
  </si>
  <si>
    <t>Наименование услуги</t>
  </si>
  <si>
    <t>Вариант системы</t>
  </si>
  <si>
    <t>Средн. арифм.</t>
  </si>
  <si>
    <t>Начальная (максимальная) цена контракта, руб.* ( столбец 9 * столбец 4)</t>
  </si>
  <si>
    <t>Исполнитель № 1 - Коммерческое предложение</t>
  </si>
  <si>
    <t>Исполнитель № 2 - Коммерческое предложение</t>
  </si>
  <si>
    <t>Исполнитель № 3 - Коммерческое предложение</t>
  </si>
  <si>
    <t>СС КонсультантАрбитраж: Арбитражный суд Северо-Западного округа</t>
  </si>
  <si>
    <t>с/о</t>
  </si>
  <si>
    <t xml:space="preserve">Сумма </t>
  </si>
  <si>
    <t>Расчет начальной (максимальной) цены контракта (цены лота) осуществляется заказчиками в соответствии с приказом министерства экономического развития Российской Федерации №567 от 02.10.2013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</si>
  <si>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* Расчет начальной (максимальной) цены по позиции производится по формуле:</t>
  </si>
  <si>
    <r>
  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</t>
    </r>
    <r>
      <rPr>
        <i/>
        <sz val="15"/>
        <rFont val="Times New Roman"/>
        <family val="1"/>
        <charset val="204"/>
      </rPr>
      <t>ц</t>
    </r>
    <r>
      <rPr>
        <sz val="15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  </r>
  </si>
  <si>
    <t>Начальник  Сектора государственных закупок                                                                                                                                             ___________________________________  К. О. Каплун</t>
  </si>
  <si>
    <t>НМЦК, руб.</t>
  </si>
  <si>
    <t>Предельная цена 100-р</t>
  </si>
  <si>
    <t>Начальная (максимальная) цена контракта</t>
  </si>
  <si>
    <t>Контрактный управляющий                            _________________________________ М.А. Киселева</t>
  </si>
  <si>
    <t>-</t>
  </si>
  <si>
    <t xml:space="preserve">Реестр товаров </t>
  </si>
  <si>
    <t>ККН / ОКПД2</t>
  </si>
  <si>
    <t>Источник 1</t>
  </si>
  <si>
    <t>Источник 2</t>
  </si>
  <si>
    <t>Источник 3</t>
  </si>
  <si>
    <t>Цена, принятая для расчета (минимальная), руб.</t>
  </si>
  <si>
    <t>Наименование принтера</t>
  </si>
  <si>
    <t>Количество</t>
  </si>
  <si>
    <t>22.03.2024 г.</t>
  </si>
  <si>
    <t>85.42.19</t>
  </si>
  <si>
    <r>
      <t>Обучение по образовательной программе повышения квалификации «</t>
    </r>
    <r>
      <rPr>
        <sz val="10"/>
        <color rgb="FF000000"/>
        <rFont val="Times New Roman"/>
        <family val="1"/>
        <charset val="204"/>
      </rPr>
      <t>Современные технологии и методика подготовки учащихся к ГИА по русскому языку и литературе в условиях реализации ФГОС</t>
    </r>
    <r>
      <rPr>
        <sz val="10"/>
        <color theme="1"/>
        <rFont val="Times New Roman"/>
        <family val="1"/>
        <charset val="204"/>
      </rPr>
      <t>»</t>
    </r>
  </si>
  <si>
    <t>чел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</si>
</sst>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р_."/>
    <numFmt numFmtId="165" formatCode="0.000"/>
    <numFmt numFmtId="166" formatCode="#,##0.00\ _₽"/>
    <numFmt numFmtId="167" formatCode="0.0"/>
  </numFmts>
  <fonts count="18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Arial Cyr"/>
      <family val="2"/>
      <charset val="204"/>
    </font>
    <font>
      <i/>
      <sz val="1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9">
    <xf numFmtId="0" fontId="0" fillId="0" borderId="0" xfId="0"/>
    <xf numFmtId="0" fontId="0" fillId="2" borderId="0" xfId="0" applyFill="1"/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0" fontId="13" fillId="2" borderId="0" xfId="0" applyFont="1" applyFill="1"/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0" fillId="2" borderId="0" xfId="0" applyFont="1" applyFill="1"/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12</xdr:row>
      <xdr:rowOff>619125</xdr:rowOff>
    </xdr:from>
    <xdr:to>
      <xdr:col>5</xdr:col>
      <xdr:colOff>66675</xdr:colOff>
      <xdr:row>13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8629650"/>
          <a:ext cx="7153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topLeftCell="A4" workbookViewId="0">
      <selection activeCell="P26" sqref="P26"/>
    </sheetView>
  </sheetViews>
  <sheetFormatPr defaultColWidth="9.140625" defaultRowHeight="15" x14ac:dyDescent="0.25"/>
  <cols>
    <col min="1" max="1" width="9.28515625" style="1" bestFit="1" customWidth="1"/>
    <col min="2" max="2" width="37.28515625" style="45" customWidth="1"/>
    <col min="3" max="3" width="16" style="1" customWidth="1"/>
    <col min="4" max="4" width="11.42578125" style="1" bestFit="1" customWidth="1"/>
    <col min="5" max="5" width="10.28515625" style="1" bestFit="1" customWidth="1"/>
    <col min="6" max="6" width="10.7109375" style="1" bestFit="1" customWidth="1"/>
    <col min="7" max="7" width="10.140625" style="1" bestFit="1" customWidth="1"/>
    <col min="8" max="8" width="12" style="1" customWidth="1"/>
    <col min="9" max="10" width="10.42578125" style="1" hidden="1" customWidth="1"/>
    <col min="11" max="11" width="8.5703125" style="1" customWidth="1"/>
    <col min="12" max="12" width="10.28515625" style="1" customWidth="1"/>
    <col min="13" max="13" width="9.28515625" style="1" bestFit="1" customWidth="1"/>
    <col min="14" max="14" width="10.7109375" style="1" customWidth="1"/>
    <col min="15" max="15" width="14.42578125" style="1" customWidth="1"/>
    <col min="16" max="16" width="13.5703125" style="1" customWidth="1"/>
    <col min="17" max="17" width="12.7109375" style="1" customWidth="1"/>
    <col min="18" max="18" width="26.85546875" style="1" customWidth="1"/>
    <col min="19" max="16384" width="9.140625" style="1"/>
  </cols>
  <sheetData>
    <row r="1" spans="1:17" s="41" customFormat="1" ht="44.2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50"/>
      <c r="P1" s="50"/>
      <c r="Q1" s="50"/>
    </row>
    <row r="2" spans="1:17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7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7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7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</row>
    <row r="6" spans="1:17" ht="60.75" customHeight="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17" s="31" customFormat="1" ht="15" customHeight="1" x14ac:dyDescent="0.25">
      <c r="A7" s="48" t="s">
        <v>2</v>
      </c>
      <c r="B7" s="48" t="s">
        <v>37</v>
      </c>
      <c r="C7" s="48" t="s">
        <v>32</v>
      </c>
      <c r="D7" s="48" t="s">
        <v>3</v>
      </c>
      <c r="E7" s="48" t="s">
        <v>38</v>
      </c>
      <c r="F7" s="48" t="s">
        <v>5</v>
      </c>
      <c r="G7" s="48"/>
      <c r="H7" s="48"/>
      <c r="I7" s="48" t="s">
        <v>27</v>
      </c>
      <c r="J7" s="48" t="s">
        <v>31</v>
      </c>
      <c r="K7" s="48" t="s">
        <v>6</v>
      </c>
      <c r="L7" s="54" t="s">
        <v>14</v>
      </c>
      <c r="M7" s="48" t="s">
        <v>7</v>
      </c>
      <c r="N7" s="48" t="s">
        <v>8</v>
      </c>
      <c r="O7" s="48" t="s">
        <v>9</v>
      </c>
      <c r="P7" s="48" t="s">
        <v>36</v>
      </c>
      <c r="Q7" s="48" t="s">
        <v>26</v>
      </c>
    </row>
    <row r="8" spans="1:17" s="31" customFormat="1" ht="73.5" customHeight="1" x14ac:dyDescent="0.25">
      <c r="A8" s="48"/>
      <c r="B8" s="48"/>
      <c r="C8" s="48"/>
      <c r="D8" s="48"/>
      <c r="E8" s="48"/>
      <c r="F8" s="47" t="s">
        <v>33</v>
      </c>
      <c r="G8" s="47" t="s">
        <v>34</v>
      </c>
      <c r="H8" s="47" t="s">
        <v>35</v>
      </c>
      <c r="I8" s="48"/>
      <c r="J8" s="48"/>
      <c r="K8" s="48"/>
      <c r="L8" s="54"/>
      <c r="M8" s="48"/>
      <c r="N8" s="48"/>
      <c r="O8" s="48"/>
      <c r="P8" s="48"/>
      <c r="Q8" s="48"/>
    </row>
    <row r="9" spans="1:17" s="31" customFormat="1" x14ac:dyDescent="0.25">
      <c r="A9" s="25">
        <v>1</v>
      </c>
      <c r="B9" s="25">
        <v>2</v>
      </c>
      <c r="C9" s="25">
        <v>4</v>
      </c>
      <c r="D9" s="25">
        <v>5</v>
      </c>
      <c r="E9" s="25">
        <v>6</v>
      </c>
      <c r="F9" s="25">
        <v>7</v>
      </c>
      <c r="G9" s="25">
        <v>8</v>
      </c>
      <c r="H9" s="25">
        <v>9</v>
      </c>
      <c r="I9" s="25">
        <v>8</v>
      </c>
      <c r="J9" s="25">
        <v>9</v>
      </c>
      <c r="K9" s="25">
        <v>10</v>
      </c>
      <c r="L9" s="25">
        <v>11</v>
      </c>
      <c r="M9" s="25">
        <v>12</v>
      </c>
      <c r="N9" s="25">
        <v>13</v>
      </c>
      <c r="O9" s="25">
        <v>14</v>
      </c>
      <c r="P9" s="25">
        <v>15</v>
      </c>
      <c r="Q9" s="25">
        <v>16</v>
      </c>
    </row>
    <row r="10" spans="1:17" s="31" customFormat="1" ht="64.5" x14ac:dyDescent="0.25">
      <c r="A10" s="47">
        <v>1</v>
      </c>
      <c r="B10" s="43" t="s">
        <v>41</v>
      </c>
      <c r="C10" s="67" t="s">
        <v>40</v>
      </c>
      <c r="D10" s="68" t="s">
        <v>42</v>
      </c>
      <c r="E10" s="46">
        <v>1</v>
      </c>
      <c r="F10" s="26">
        <v>6853.73</v>
      </c>
      <c r="G10" s="26">
        <v>9350</v>
      </c>
      <c r="H10" s="26">
        <v>8400</v>
      </c>
      <c r="I10" s="26" t="s">
        <v>30</v>
      </c>
      <c r="J10" s="26">
        <v>90.49</v>
      </c>
      <c r="K10" s="47">
        <v>3</v>
      </c>
      <c r="L10" s="26">
        <f t="shared" ref="L10" si="0">ROUND(AVERAGE(F10:H10),2)</f>
        <v>8201.24</v>
      </c>
      <c r="M10" s="42">
        <f t="shared" ref="M10" si="1">STDEV(F10,G10,H10)</f>
        <v>1259.9480694192673</v>
      </c>
      <c r="N10" s="42">
        <f t="shared" ref="N10" si="2">M10/L10*100</f>
        <v>15.362897188952735</v>
      </c>
      <c r="O10" s="5" t="str">
        <f t="shared" ref="O10" si="3">IF(N10&lt;33,"ОДНОРОДНЫЕ","НЕОДНОРОДНЫЕ")</f>
        <v>ОДНОРОДНЫЕ</v>
      </c>
      <c r="P10" s="26">
        <f>MIN(F10:H10)</f>
        <v>6853.73</v>
      </c>
      <c r="Q10" s="26">
        <f>P10*E10</f>
        <v>6853.73</v>
      </c>
    </row>
    <row r="11" spans="1:17" s="31" customFormat="1" x14ac:dyDescent="0.25">
      <c r="A11" s="47"/>
      <c r="B11" s="43" t="s">
        <v>28</v>
      </c>
      <c r="C11" s="27"/>
      <c r="D11" s="28"/>
      <c r="E11" s="32"/>
      <c r="F11" s="33"/>
      <c r="G11" s="33"/>
      <c r="H11" s="33"/>
      <c r="I11" s="33"/>
      <c r="J11" s="33"/>
      <c r="K11" s="32"/>
      <c r="L11" s="32"/>
      <c r="M11" s="32"/>
      <c r="N11" s="32"/>
      <c r="O11" s="32"/>
      <c r="P11" s="29"/>
      <c r="Q11" s="29">
        <f>SUM(Q10:Q10)</f>
        <v>6853.73</v>
      </c>
    </row>
    <row r="12" spans="1:17" s="31" customFormat="1" x14ac:dyDescent="0.25">
      <c r="A12" s="34"/>
      <c r="B12" s="44"/>
      <c r="C12" s="35"/>
      <c r="D12" s="36"/>
      <c r="E12" s="37"/>
      <c r="F12" s="38"/>
      <c r="G12" s="38"/>
      <c r="H12" s="38"/>
      <c r="I12" s="38"/>
      <c r="J12" s="38"/>
      <c r="K12" s="37"/>
      <c r="L12" s="37"/>
      <c r="M12" s="37"/>
      <c r="N12" s="37"/>
      <c r="O12" s="37"/>
      <c r="P12" s="39"/>
      <c r="Q12" s="39"/>
    </row>
    <row r="13" spans="1:17" ht="45.75" customHeight="1" x14ac:dyDescent="0.25">
      <c r="A13" s="49" t="s">
        <v>29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2"/>
      <c r="Q13" s="2"/>
    </row>
    <row r="14" spans="1:17" ht="15" customHeight="1" x14ac:dyDescent="0.25">
      <c r="B14" s="31"/>
      <c r="C14" s="31"/>
      <c r="D14" s="31" t="s">
        <v>39</v>
      </c>
      <c r="L14" s="30"/>
    </row>
  </sheetData>
  <mergeCells count="20">
    <mergeCell ref="O1:Q1"/>
    <mergeCell ref="A2:O2"/>
    <mergeCell ref="A3:O3"/>
    <mergeCell ref="A4:O6"/>
    <mergeCell ref="A7:A8"/>
    <mergeCell ref="B7:B8"/>
    <mergeCell ref="D7:D8"/>
    <mergeCell ref="K7:K8"/>
    <mergeCell ref="L7:L8"/>
    <mergeCell ref="M7:M8"/>
    <mergeCell ref="N7:N8"/>
    <mergeCell ref="O7:O8"/>
    <mergeCell ref="C7:C8"/>
    <mergeCell ref="J7:J8"/>
    <mergeCell ref="E7:E8"/>
    <mergeCell ref="I7:I8"/>
    <mergeCell ref="F7:H7"/>
    <mergeCell ref="Q7:Q8"/>
    <mergeCell ref="P7:P8"/>
    <mergeCell ref="A13:O13"/>
  </mergeCells>
  <conditionalFormatting sqref="O10">
    <cfRule type="containsText" dxfId="11" priority="4" operator="containsText" text="НЕ">
      <formula>NOT(ISERROR(SEARCH("НЕ",O10)))</formula>
    </cfRule>
    <cfRule type="containsText" dxfId="10" priority="5" operator="containsText" text="ОДНОРОДНЫЕ">
      <formula>NOT(ISERROR(SEARCH("ОДНОРОДНЫЕ",O10)))</formula>
    </cfRule>
    <cfRule type="containsText" dxfId="9" priority="6" operator="containsText" text="НЕОДНОРОДНЫЕ">
      <formula>NOT(ISERROR(SEARCH("НЕОДНОРОДНЫЕ",O10)))</formula>
    </cfRule>
  </conditionalFormatting>
  <conditionalFormatting sqref="O10">
    <cfRule type="containsText" dxfId="8" priority="1" operator="containsText" text="НЕОДНОРОДНЫЕ">
      <formula>NOT(ISERROR(SEARCH("НЕОДНОРОДНЫЕ",O10)))</formula>
    </cfRule>
    <cfRule type="containsText" dxfId="7" priority="2" operator="containsText" text="ОДНОРОДНЫЕ">
      <formula>NOT(ISERROR(SEARCH("ОДНОРОДНЫЕ",O10)))</formula>
    </cfRule>
    <cfRule type="containsText" dxfId="6" priority="3" operator="containsText" text="НЕОДНОРОДНЫЕ">
      <formula>NOT(ISERROR(SEARCH("НЕОДНОРОДНЫЕ",O10)))</formula>
    </cfRule>
  </conditionalFormatting>
  <pageMargins left="0.25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A2" workbookViewId="0">
      <selection activeCell="A6" sqref="A6:N10"/>
    </sheetView>
  </sheetViews>
  <sheetFormatPr defaultColWidth="9.140625" defaultRowHeight="12.75" x14ac:dyDescent="0.25"/>
  <cols>
    <col min="1" max="1" width="5.7109375" style="3" bestFit="1" customWidth="1"/>
    <col min="2" max="2" width="72.7109375" style="3" customWidth="1"/>
    <col min="3" max="3" width="7.140625" style="3" bestFit="1" customWidth="1"/>
    <col min="4" max="4" width="6.42578125" style="3" bestFit="1" customWidth="1"/>
    <col min="5" max="5" width="7.85546875" style="3" bestFit="1" customWidth="1"/>
    <col min="6" max="6" width="13.28515625" style="3" customWidth="1"/>
    <col min="7" max="7" width="14.85546875" style="3" customWidth="1"/>
    <col min="8" max="8" width="11.85546875" style="3" customWidth="1"/>
    <col min="9" max="16384" width="9.140625" style="4"/>
  </cols>
  <sheetData>
    <row r="1" spans="1:14" ht="23.25" x14ac:dyDescent="0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4" ht="23.25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22.5" x14ac:dyDescent="0.25">
      <c r="A3" s="56" t="s">
        <v>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ht="18.75" x14ac:dyDescent="0.25">
      <c r="A4" s="57" t="s">
        <v>11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</row>
    <row r="5" spans="1:14" ht="18.7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19.5" x14ac:dyDescent="0.25">
      <c r="A6" s="65" t="s">
        <v>2</v>
      </c>
      <c r="B6" s="65" t="s">
        <v>12</v>
      </c>
      <c r="C6" s="65" t="s">
        <v>13</v>
      </c>
      <c r="D6" s="59" t="s">
        <v>3</v>
      </c>
      <c r="E6" s="59" t="s">
        <v>4</v>
      </c>
      <c r="F6" s="62" t="s">
        <v>5</v>
      </c>
      <c r="G6" s="63"/>
      <c r="H6" s="63"/>
      <c r="I6" s="59" t="s">
        <v>6</v>
      </c>
      <c r="J6" s="64" t="s">
        <v>14</v>
      </c>
      <c r="K6" s="59" t="s">
        <v>7</v>
      </c>
      <c r="L6" s="59" t="s">
        <v>8</v>
      </c>
      <c r="M6" s="59" t="s">
        <v>9</v>
      </c>
      <c r="N6" s="59" t="s">
        <v>15</v>
      </c>
    </row>
    <row r="7" spans="1:14" ht="198" x14ac:dyDescent="0.25">
      <c r="A7" s="66"/>
      <c r="B7" s="66"/>
      <c r="C7" s="66"/>
      <c r="D7" s="59"/>
      <c r="E7" s="59"/>
      <c r="F7" s="7" t="s">
        <v>16</v>
      </c>
      <c r="G7" s="7" t="s">
        <v>17</v>
      </c>
      <c r="H7" s="7" t="s">
        <v>18</v>
      </c>
      <c r="I7" s="59"/>
      <c r="J7" s="64"/>
      <c r="K7" s="59"/>
      <c r="L7" s="59"/>
      <c r="M7" s="59"/>
      <c r="N7" s="59"/>
    </row>
    <row r="8" spans="1:14" ht="19.5" x14ac:dyDescent="0.25">
      <c r="A8" s="8">
        <v>1</v>
      </c>
      <c r="B8" s="9">
        <v>2</v>
      </c>
      <c r="C8" s="9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</row>
    <row r="9" spans="1:14" ht="58.5" x14ac:dyDescent="0.25">
      <c r="A9" s="10">
        <v>1</v>
      </c>
      <c r="B9" s="11" t="s">
        <v>19</v>
      </c>
      <c r="C9" s="12" t="s">
        <v>20</v>
      </c>
      <c r="D9" s="12" t="s">
        <v>10</v>
      </c>
      <c r="E9" s="12">
        <v>12</v>
      </c>
      <c r="F9" s="13">
        <v>3573.76</v>
      </c>
      <c r="G9" s="13">
        <v>3931.14</v>
      </c>
      <c r="H9" s="14">
        <v>3752.45</v>
      </c>
      <c r="I9" s="15">
        <v>3</v>
      </c>
      <c r="J9" s="13">
        <f>ROUND(AVERAGE(F9:H9),2)</f>
        <v>3752.45</v>
      </c>
      <c r="K9" s="16">
        <f t="shared" ref="K9" si="0">STDEV(F9,G9,H9)</f>
        <v>178.68999999999983</v>
      </c>
      <c r="L9" s="16">
        <f t="shared" ref="L9" si="1">K9/J9*100</f>
        <v>4.7619555223920331</v>
      </c>
      <c r="M9" s="17" t="str">
        <f t="shared" ref="M9" si="2">IF(L9&lt;33,"ОДНОРОДНЫЕ","НЕОДНОРОДНЫЕ")</f>
        <v>ОДНОРОДНЫЕ</v>
      </c>
      <c r="N9" s="13">
        <f>J9*E9</f>
        <v>45029.399999999994</v>
      </c>
    </row>
    <row r="10" spans="1:14" ht="19.5" x14ac:dyDescent="0.3">
      <c r="A10" s="15"/>
      <c r="B10" s="18" t="s">
        <v>21</v>
      </c>
      <c r="C10" s="18"/>
      <c r="D10" s="19"/>
      <c r="E10" s="20"/>
      <c r="F10" s="21"/>
      <c r="G10" s="21"/>
      <c r="H10" s="21"/>
      <c r="I10" s="20"/>
      <c r="J10" s="20"/>
      <c r="K10" s="20"/>
      <c r="L10" s="20"/>
      <c r="M10" s="20"/>
      <c r="N10" s="22">
        <f>SUM(N9:N9)</f>
        <v>45029.399999999994</v>
      </c>
    </row>
    <row r="11" spans="1:14" ht="19.5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19.5" x14ac:dyDescent="0.25">
      <c r="A12" s="60" t="s">
        <v>22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</row>
    <row r="13" spans="1:14" ht="19.5" x14ac:dyDescent="0.25">
      <c r="A13" s="58" t="s">
        <v>23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</row>
    <row r="14" spans="1:14" ht="19.5" x14ac:dyDescent="0.25">
      <c r="A14" s="61" t="s">
        <v>24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</row>
    <row r="15" spans="1:14" ht="19.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9.5" x14ac:dyDescent="0.25">
      <c r="A16" s="58" t="s">
        <v>25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</sheetData>
  <mergeCells count="20">
    <mergeCell ref="B6:B7"/>
    <mergeCell ref="C6:C7"/>
    <mergeCell ref="D6:D7"/>
    <mergeCell ref="E6:E7"/>
    <mergeCell ref="A1:N1"/>
    <mergeCell ref="A2:N2"/>
    <mergeCell ref="A3:N3"/>
    <mergeCell ref="A4:N4"/>
    <mergeCell ref="A16:N16"/>
    <mergeCell ref="M6:M7"/>
    <mergeCell ref="N6:N7"/>
    <mergeCell ref="A12:N12"/>
    <mergeCell ref="A13:N13"/>
    <mergeCell ref="A14:N14"/>
    <mergeCell ref="F6:H6"/>
    <mergeCell ref="I6:I7"/>
    <mergeCell ref="J6:J7"/>
    <mergeCell ref="K6:K7"/>
    <mergeCell ref="L6:L7"/>
    <mergeCell ref="A6:A7"/>
  </mergeCells>
  <conditionalFormatting sqref="M9">
    <cfRule type="containsText" dxfId="5" priority="22" operator="containsText" text="НЕ">
      <formula>NOT(ISERROR(SEARCH("НЕ",M9)))</formula>
    </cfRule>
    <cfRule type="containsText" dxfId="4" priority="23" operator="containsText" text="ОДНОРОДНЫЕ">
      <formula>NOT(ISERROR(SEARCH("ОДНОРОДНЫЕ",M9)))</formula>
    </cfRule>
    <cfRule type="containsText" dxfId="3" priority="24" operator="containsText" text="НЕОДНОРОДНЫЕ">
      <formula>NOT(ISERROR(SEARCH("НЕОДНОРОДНЫЕ",M9)))</formula>
    </cfRule>
  </conditionalFormatting>
  <conditionalFormatting sqref="M9">
    <cfRule type="containsText" dxfId="2" priority="19" operator="containsText" text="НЕОДНОРОДНЫЕ">
      <formula>NOT(ISERROR(SEARCH("НЕОДНОРОДНЫЕ",M9)))</formula>
    </cfRule>
    <cfRule type="containsText" dxfId="1" priority="20" operator="containsText" text="ОДНОРОДНЫЕ">
      <formula>NOT(ISERROR(SEARCH("ОДНОРОДНЫЕ",M9)))</formula>
    </cfRule>
    <cfRule type="containsText" dxfId="0" priority="21" operator="containsText" text="НЕОДНОРОДНЫЕ">
      <formula>NOT(ISERROR(SEARCH("НЕОДНОРОДНЫЕ",M9)))</formula>
    </cfRule>
  </conditionalFormatting>
  <pageMargins left="0.25" right="0.25" top="0.75" bottom="0.75" header="0.3" footer="0.3"/>
  <pageSetup paperSize="9" scale="8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xxx</cp:lastModifiedBy>
  <cp:lastPrinted>2023-10-06T12:07:12Z</cp:lastPrinted>
  <dcterms:created xsi:type="dcterms:W3CDTF">2019-10-24T07:04:51Z</dcterms:created>
  <dcterms:modified xsi:type="dcterms:W3CDTF">2024-03-22T13:31:36Z</dcterms:modified>
</cp:coreProperties>
</file>