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Закупки Бондаренко\Закупки Бондаренко\Закупки Бондаренко\2024\ЗМО\12. Удостоверения и вкладыши\ТЗ удостоверения\"/>
    </mc:Choice>
  </mc:AlternateContent>
  <bookViews>
    <workbookView xWindow="0" yWindow="0" windowWidth="28800" windowHeight="11730" tabRatio="500"/>
  </bookViews>
  <sheets>
    <sheet name="Лист1" sheetId="1" r:id="rId1"/>
  </sheets>
  <definedNames>
    <definedName name="_xlnm.Print_Area" localSheetId="0">Лист1!$A$1:$P$14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7" i="1" l="1"/>
  <c r="N7" i="1" s="1"/>
  <c r="O7" i="1" s="1"/>
  <c r="P7" i="1" s="1"/>
  <c r="P8" i="1" s="1"/>
  <c r="L9" i="1" s="1"/>
  <c r="K7" i="1"/>
  <c r="J7" i="1"/>
  <c r="L7" i="1" l="1"/>
</calcChain>
</file>

<file path=xl/sharedStrings.xml><?xml version="1.0" encoding="utf-8"?>
<sst xmlns="http://schemas.openxmlformats.org/spreadsheetml/2006/main" count="32" uniqueCount="32">
  <si>
    <t xml:space="preserve">Обоснование начальной (максимальной) цены контракта
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</si>
  <si>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</si>
  <si>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</si>
  <si>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</t>
  </si>
  <si>
    <t>№</t>
  </si>
  <si>
    <t>Наименование объекта закупки</t>
  </si>
  <si>
    <t>Ед. изм по ОКЕИ</t>
  </si>
  <si>
    <t>Кол-во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</si>
  <si>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</si>
  <si>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</si>
  <si>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</si>
  <si>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ОКПД 2</t>
  </si>
  <si>
    <t>Ценовое предложение №2</t>
  </si>
  <si>
    <t>Ценовое предложение №3</t>
  </si>
  <si>
    <t>Количество предложений и иных источников информации</t>
  </si>
  <si>
    <r>
      <rPr>
        <b/>
        <sz val="11"/>
        <color rgb="FF000000"/>
        <rFont val="Times New Roman"/>
        <family val="1"/>
        <charset val="204"/>
      </rPr>
      <t xml:space="preserve">Средняя арифметическая цена за единицу     </t>
    </r>
    <r>
      <rPr>
        <b/>
        <i/>
        <sz val="11"/>
        <color rgb="FF000000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</si>
  <si>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</si>
  <si>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rPr>
        <b/>
        <sz val="11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</si>
  <si>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rgb="FF000000"/>
        <rFont val="Times New Roman"/>
        <family val="1"/>
        <charset val="204"/>
      </rPr>
      <t>Расчет Н(М)ЦК по формуле</t>
    </r>
    <r>
      <rPr>
        <sz val="11"/>
        <color rgb="FF000000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1"/>
        <color rgb="FF000000"/>
        <rFont val="Times New Roman"/>
        <family val="1"/>
        <charset val="204"/>
      </rPr>
      <t>ц</t>
    </r>
    <r>
      <rPr>
        <i/>
        <vertAlign val="subscript"/>
        <sz val="11"/>
        <color rgb="FF000000"/>
        <rFont val="Times New Roman"/>
        <family val="1"/>
        <charset val="204"/>
      </rPr>
      <t>i</t>
    </r>
    <r>
      <rPr>
        <sz val="11"/>
        <color rgb="FF000000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</si>
  <si>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</si>
  <si>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</si>
  <si>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</si>
  <si>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В результате проведенного расчета Н(М)ЦК составила и при ограничения бюджетного финансирования:</t>
  </si>
  <si>
    <t>рублей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</si>
  <si>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</si>
  <si>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</si>
  <si>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шт.</t>
  </si>
  <si>
    <t>Ценовое предложение №1</t>
  </si>
  <si>
    <t>Контрактный управляющий______________________Бондаренко И.А.</t>
  </si>
  <si>
    <t>18.12.19.190</t>
  </si>
  <si>
    <t>Дата подготовки обоснования НМЦК 25.03.2024</t>
  </si>
  <si>
    <t>Изготовление и поставка бланков удостоверений и вкладышей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</si>
</sst>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.00"/>
    <numFmt numFmtId="165" formatCode="0.0000"/>
    <numFmt numFmtId="166" formatCode="#\ ##0.00"/>
    <numFmt numFmtId="167" formatCode="000000"/>
  </numFmts>
  <fonts count="14">
    <font>
      <sz val="11"/>
      <color rgb="FF000000"/>
      <name val="Calibri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vertAlign val="subscript"/>
      <sz val="11"/>
      <color rgb="FF000000"/>
      <name val="Times New Roman"/>
      <family val="1"/>
      <charset val="204"/>
    </font>
    <font>
      <b/>
      <sz val="12"/>
      <color rgb="FF000000"/>
      <name val="Tinos"/>
      <charset val="1"/>
    </font>
    <font>
      <sz val="12"/>
      <color rgb="FF000000"/>
      <name val="Tinos"/>
      <charset val="1"/>
    </font>
    <font>
      <sz val="10"/>
      <color rgb="FF333333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BDBDB"/>
        <bgColor rgb="FFC9C9C9"/>
      </patternFill>
    </fill>
    <fill>
      <patternFill patternType="solid">
        <fgColor rgb="FFC9C9C9"/>
        <bgColor rgb="FFDBDBDB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 applyProtection="1"/>
    <xf numFmtId="0" fontId="2" fillId="0" borderId="0" xfId="0" applyFont="1" applyAlignment="1" applyProtection="1"/>
    <xf numFmtId="0" fontId="1" fillId="0" borderId="1" xfId="0" applyFont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</xf>
    <xf numFmtId="1" fontId="10" fillId="0" borderId="1" xfId="0" applyNumberFormat="1" applyFont="1" applyBorder="1" applyAlignment="1" applyProtection="1">
      <alignment horizontal="center" vertical="center" wrapText="1"/>
    </xf>
    <xf numFmtId="164" fontId="10" fillId="0" borderId="1" xfId="0" applyNumberFormat="1" applyFont="1" applyBorder="1" applyAlignment="1" applyProtection="1">
      <alignment horizontal="distributed" vertical="center" wrapText="1"/>
    </xf>
    <xf numFmtId="0" fontId="10" fillId="0" borderId="1" xfId="0" applyFont="1" applyBorder="1" applyAlignment="1" applyProtection="1">
      <alignment horizontal="distributed" vertical="center" wrapText="1"/>
    </xf>
    <xf numFmtId="10" fontId="10" fillId="0" borderId="1" xfId="0" applyNumberFormat="1" applyFont="1" applyBorder="1" applyAlignment="1" applyProtection="1">
      <alignment horizontal="distributed" vertical="center" wrapText="1"/>
    </xf>
    <xf numFmtId="2" fontId="10" fillId="0" borderId="1" xfId="0" applyNumberFormat="1" applyFont="1" applyBorder="1" applyAlignment="1" applyProtection="1">
      <alignment horizontal="distributed" vertical="center" wrapText="1"/>
    </xf>
    <xf numFmtId="165" fontId="10" fillId="0" borderId="1" xfId="0" applyNumberFormat="1" applyFont="1" applyBorder="1" applyAlignment="1" applyProtection="1">
      <alignment horizontal="distributed" vertical="center" wrapText="1"/>
    </xf>
    <xf numFmtId="166" fontId="10" fillId="0" borderId="1" xfId="0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wrapText="1"/>
    </xf>
    <xf numFmtId="166" fontId="0" fillId="0" borderId="0" xfId="0" applyNumberFormat="1" applyAlignment="1" applyProtection="1"/>
    <xf numFmtId="0" fontId="12" fillId="0" borderId="0" xfId="0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166" fontId="12" fillId="0" borderId="0" xfId="0" applyNumberFormat="1" applyFont="1" applyBorder="1" applyAlignment="1" applyProtection="1">
      <alignment vertical="center"/>
    </xf>
    <xf numFmtId="2" fontId="12" fillId="0" borderId="0" xfId="0" applyNumberFormat="1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top" wrapText="1"/>
    </xf>
    <xf numFmtId="0" fontId="10" fillId="0" borderId="0" xfId="0" applyFont="1" applyBorder="1" applyAlignment="1" applyProtection="1">
      <alignment vertical="top" wrapText="1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left" vertical="top"/>
    </xf>
    <xf numFmtId="0" fontId="9" fillId="0" borderId="1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0" fillId="0" borderId="0" xfId="0" applyFont="1" applyBorder="1" applyAlignment="1" applyProtection="1">
      <alignment horizontal="left" vertical="top" wrapText="1"/>
    </xf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167" fontId="1" fillId="2" borderId="2" xfId="0" applyNumberFormat="1" applyFont="1" applyFill="1" applyBorder="1" applyAlignment="1" applyProtection="1">
      <alignment horizontal="center" vertical="center" wrapText="1"/>
    </xf>
    <xf numFmtId="167" fontId="0" fillId="0" borderId="4" xfId="0" applyNumberForma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BDB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19080</xdr:colOff>
      <xdr:row>5</xdr:row>
      <xdr:rowOff>923760</xdr:rowOff>
    </xdr:from>
    <xdr:to>
      <xdr:col>10</xdr:col>
      <xdr:colOff>653400</xdr:colOff>
      <xdr:row>5</xdr:row>
      <xdr:rowOff>1357920</xdr:rowOff>
    </xdr:to>
    <xdr:pic>
      <xdr:nvPicPr>
        <xdr:cNvPr id="2" name="Pictur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8494920" y="3200400"/>
          <a:ext cx="634320" cy="434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19080</xdr:colOff>
      <xdr:row>5</xdr:row>
      <xdr:rowOff>952560</xdr:rowOff>
    </xdr:from>
    <xdr:to>
      <xdr:col>11</xdr:col>
      <xdr:colOff>605520</xdr:colOff>
      <xdr:row>5</xdr:row>
      <xdr:rowOff>1301040</xdr:rowOff>
    </xdr:to>
    <xdr:pic>
      <xdr:nvPicPr>
        <xdr:cNvPr id="3" name="Picture 1"/>
        <xdr:cNvPicPr/>
      </xdr:nvPicPr>
      <xdr:blipFill>
        <a:blip xmlns:r="http://schemas.openxmlformats.org/officeDocument/2006/relationships" r:embed="rId2"/>
        <a:stretch/>
      </xdr:blipFill>
      <xdr:spPr>
        <a:xfrm>
          <a:off x="9672840" y="3229200"/>
          <a:ext cx="586440" cy="348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12</xdr:col>
      <xdr:colOff>19080</xdr:colOff>
      <xdr:row>5</xdr:row>
      <xdr:rowOff>1600200</xdr:rowOff>
    </xdr:from>
    <xdr:to>
      <xdr:col>12</xdr:col>
      <xdr:colOff>605520</xdr:colOff>
      <xdr:row>5</xdr:row>
      <xdr:rowOff>1958040</xdr:rowOff>
    </xdr:to>
    <xdr:pic>
      <xdr:nvPicPr>
        <xdr:cNvPr id="4" name="Picture 5"/>
        <xdr:cNvPicPr/>
      </xdr:nvPicPr>
      <xdr:blipFill>
        <a:blip xmlns:r="http://schemas.openxmlformats.org/officeDocument/2006/relationships" r:embed="rId3"/>
        <a:stretch/>
      </xdr:blipFill>
      <xdr:spPr>
        <a:xfrm>
          <a:off x="11012040" y="3876840"/>
          <a:ext cx="586440" cy="3578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view="pageBreakPreview" zoomScale="77" zoomScaleNormal="77" zoomScaleSheetLayoutView="77" workbookViewId="0">
      <selection activeCell="A11" sqref="A11:P11"/>
    </sheetView>
  </sheetViews>
  <sheetFormatPr defaultColWidth="9.140625" defaultRowHeight="15"/>
  <cols>
    <col min="2" max="2" width="28.5703125" style="1" customWidth="1"/>
    <col min="3" max="3" width="14.5703125" style="1" customWidth="1"/>
    <col min="6" max="6" width="10.5703125" style="1" customWidth="1"/>
    <col min="9" max="9" width="10.42578125" style="1" customWidth="1"/>
    <col min="10" max="10" width="12.85546875" style="1" customWidth="1"/>
    <col min="11" max="11" width="16.7109375" style="1" customWidth="1"/>
    <col min="12" max="12" width="19" style="1" customWidth="1"/>
    <col min="13" max="13" width="21.140625" style="1" customWidth="1"/>
    <col min="14" max="14" width="13.28515625" style="1" customWidth="1"/>
    <col min="15" max="15" width="12" style="1" customWidth="1"/>
    <col min="16" max="16" width="14.85546875" style="1" customWidth="1"/>
  </cols>
  <sheetData>
    <row r="1" spans="1:28" ht="28.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2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8" ht="49.5" customHeight="1">
      <c r="A3" s="32" t="s">
        <v>1</v>
      </c>
      <c r="B3" s="32"/>
      <c r="C3" s="3"/>
      <c r="D3" s="33" t="s">
        <v>2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28" ht="15" customHeight="1">
      <c r="A4" s="32" t="s">
        <v>3</v>
      </c>
      <c r="B4" s="32"/>
      <c r="C4" s="3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28" ht="71.25" customHeight="1">
      <c r="A5" s="42" t="s">
        <v>4</v>
      </c>
      <c r="B5" s="42" t="s">
        <v>5</v>
      </c>
      <c r="C5" s="40" t="s">
        <v>11</v>
      </c>
      <c r="D5" s="42" t="s">
        <v>6</v>
      </c>
      <c r="E5" s="42" t="s">
        <v>7</v>
      </c>
      <c r="F5" s="42" t="s">
        <v>8</v>
      </c>
      <c r="G5" s="42"/>
      <c r="H5" s="42"/>
      <c r="I5" s="42"/>
      <c r="J5" s="34" t="s">
        <v>9</v>
      </c>
      <c r="K5" s="34"/>
      <c r="L5" s="34"/>
      <c r="M5" s="35" t="s">
        <v>10</v>
      </c>
      <c r="N5" s="35"/>
      <c r="O5" s="35"/>
      <c r="P5" s="35"/>
    </row>
    <row r="6" spans="1:28" ht="222.75" customHeight="1">
      <c r="A6" s="42"/>
      <c r="B6" s="42"/>
      <c r="C6" s="41"/>
      <c r="D6" s="42"/>
      <c r="E6" s="42"/>
      <c r="F6" s="4" t="s">
        <v>27</v>
      </c>
      <c r="G6" s="4" t="s">
        <v>12</v>
      </c>
      <c r="H6" s="4" t="s">
        <v>13</v>
      </c>
      <c r="I6" s="5" t="s">
        <v>14</v>
      </c>
      <c r="J6" s="6" t="s">
        <v>15</v>
      </c>
      <c r="K6" s="7" t="s">
        <v>16</v>
      </c>
      <c r="L6" s="7" t="s">
        <v>17</v>
      </c>
      <c r="M6" s="7" t="s">
        <v>18</v>
      </c>
      <c r="N6" s="5" t="s">
        <v>19</v>
      </c>
      <c r="O6" s="5" t="s">
        <v>20</v>
      </c>
      <c r="P6" s="5" t="s">
        <v>21</v>
      </c>
    </row>
    <row r="7" spans="1:28" s="18" customFormat="1" ht="72.75" customHeight="1">
      <c r="A7" s="8">
        <v>1</v>
      </c>
      <c r="B7" s="9" t="s">
        <v>31</v>
      </c>
      <c r="C7" s="30" t="s">
        <v>29</v>
      </c>
      <c r="D7" s="10" t="s">
        <v>26</v>
      </c>
      <c r="E7" s="10">
        <v>60</v>
      </c>
      <c r="F7" s="10">
        <v>47</v>
      </c>
      <c r="G7" s="10">
        <v>50</v>
      </c>
      <c r="H7" s="10">
        <v>80</v>
      </c>
      <c r="I7" s="11">
        <v>3</v>
      </c>
      <c r="J7" s="12">
        <f>AVERAGE(F7:H7)</f>
        <v>59</v>
      </c>
      <c r="K7" s="13">
        <f>STDEV(F7:H7)</f>
        <v>18.248287590894659</v>
      </c>
      <c r="L7" s="14">
        <f>K7/J7</f>
        <v>0.30929301001516368</v>
      </c>
      <c r="M7" s="15">
        <f>((E7/I7)*(SUM(F7:H7)))</f>
        <v>3540</v>
      </c>
      <c r="N7" s="16">
        <f>M7/E7</f>
        <v>59</v>
      </c>
      <c r="O7" s="17">
        <f>ROUND(N7,2)</f>
        <v>59</v>
      </c>
      <c r="P7" s="17">
        <f>O7*E7</f>
        <v>3540</v>
      </c>
    </row>
    <row r="8" spans="1:28">
      <c r="P8" s="19">
        <f>SUM(P7:P7)</f>
        <v>3540</v>
      </c>
    </row>
    <row r="9" spans="1:28" ht="20.85" customHeight="1">
      <c r="A9" s="20" t="s">
        <v>22</v>
      </c>
      <c r="B9" s="20"/>
      <c r="C9" s="20"/>
      <c r="D9" s="20"/>
      <c r="E9" s="20"/>
      <c r="F9" s="20"/>
      <c r="G9" s="20"/>
      <c r="H9" s="20"/>
      <c r="I9" s="20"/>
      <c r="J9" s="21"/>
      <c r="K9" s="20"/>
      <c r="L9" s="22">
        <f>P8</f>
        <v>3540</v>
      </c>
      <c r="M9" s="20" t="s">
        <v>23</v>
      </c>
      <c r="N9" s="20"/>
      <c r="O9" s="20"/>
      <c r="P9" s="20"/>
      <c r="Q9" s="20"/>
      <c r="R9" s="20"/>
      <c r="S9" s="20"/>
      <c r="T9" s="20"/>
      <c r="U9" s="20"/>
      <c r="V9" s="23"/>
      <c r="W9" s="20"/>
      <c r="X9" s="20"/>
      <c r="Y9" s="20"/>
      <c r="Z9" s="20"/>
      <c r="AA9" s="20"/>
      <c r="AB9" s="23"/>
    </row>
    <row r="10" spans="1:28" ht="20.85" customHeight="1">
      <c r="A10" s="36" t="s">
        <v>24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ht="57.4" customHeight="1">
      <c r="A11" s="37" t="s">
        <v>25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</row>
    <row r="12" spans="1:28" ht="20.85" customHeight="1">
      <c r="A12" s="38"/>
      <c r="B12" s="38"/>
      <c r="C12" s="26"/>
      <c r="D12" s="39" t="s">
        <v>30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27"/>
      <c r="R12" s="27"/>
      <c r="S12" s="27"/>
      <c r="T12" s="27"/>
      <c r="U12" s="27"/>
      <c r="V12" s="27"/>
      <c r="W12" s="28"/>
      <c r="X12" s="28"/>
      <c r="Y12" s="28"/>
      <c r="Z12" s="28"/>
      <c r="AA12" s="28"/>
      <c r="AB12" s="28"/>
    </row>
    <row r="13" spans="1:28" ht="15.75">
      <c r="A13" s="29" t="s">
        <v>28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8"/>
    </row>
  </sheetData>
  <mergeCells count="17">
    <mergeCell ref="J5:L5"/>
    <mergeCell ref="M5:P5"/>
    <mergeCell ref="A10:P10"/>
    <mergeCell ref="A11:P11"/>
    <mergeCell ref="A12:B12"/>
    <mergeCell ref="D12:P12"/>
    <mergeCell ref="C5:C6"/>
    <mergeCell ref="A5:A6"/>
    <mergeCell ref="B5:B6"/>
    <mergeCell ref="D5:D6"/>
    <mergeCell ref="E5:E6"/>
    <mergeCell ref="F5:I5"/>
    <mergeCell ref="A1:P1"/>
    <mergeCell ref="A3:B3"/>
    <mergeCell ref="D3:P3"/>
    <mergeCell ref="A4:B4"/>
    <mergeCell ref="D4:P4"/>
  </mergeCells>
  <pageMargins left="0.7" right="0.7" top="0.75" bottom="0.75" header="0.511811023622047" footer="0.511811023622047"/>
  <pageSetup paperSize="9" scale="59" orientation="landscape" horizontalDpi="300" verticalDpi="300" r:id="rId1"/>
  <colBreaks count="1" manualBreakCount="1">
    <brk id="1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Пользователь Windows</dc:creator>
  <dc:description/>
  <cp:lastModifiedBy>user</cp:lastModifiedBy>
  <cp:revision>11</cp:revision>
  <cp:lastPrinted>2024-02-29T08:40:14Z</cp:lastPrinted>
  <dcterms:created xsi:type="dcterms:W3CDTF">2022-08-16T10:23:00Z</dcterms:created>
  <dcterms:modified xsi:type="dcterms:W3CDTF">2024-03-27T13:17:49Z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D07E1471F70E4D1280A1616DE17DA23E</vt:lpwstr>
  </property>
  <property fmtid="{D5CDD505-2E9C-101B-9397-08002B2CF9AE}" pid="3" name="KSOProductBuildVer">
    <vt:lpwstr>1049-11.2.0.11341</vt:lpwstr>
  </property>
</Properties>
</file>