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0730" windowHeight="11160" tabRatio="500"/>
  </bookViews>
  <sheets>
    <sheet name="Лист1" sheetId="1" r:id="rId1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40" i="1"/>
  <c r="I140"/>
  <c r="M134"/>
  <c r="I134"/>
  <c r="M132"/>
  <c r="I132"/>
  <c r="M143"/>
  <c r="I143"/>
  <c r="M142"/>
  <c r="I142"/>
  <c r="I144" s="1"/>
  <c r="M144" s="1"/>
  <c r="M128"/>
  <c r="I128"/>
  <c r="M76" l="1"/>
  <c r="M75"/>
  <c r="M74"/>
  <c r="M73"/>
  <c r="M72"/>
  <c r="M71"/>
  <c r="M70"/>
  <c r="M69"/>
  <c r="M68"/>
  <c r="M67"/>
  <c r="M66"/>
  <c r="M100"/>
  <c r="M99"/>
  <c r="M98"/>
  <c r="M97"/>
  <c r="M102"/>
  <c r="M101"/>
  <c r="M96"/>
  <c r="M95"/>
  <c r="M94"/>
  <c r="M92"/>
  <c r="M93"/>
  <c r="M91"/>
  <c r="M90"/>
  <c r="M88"/>
  <c r="M85"/>
  <c r="M86"/>
  <c r="M87"/>
  <c r="M84"/>
  <c r="M83"/>
  <c r="M82"/>
  <c r="M81"/>
  <c r="M80"/>
  <c r="M79"/>
  <c r="M32"/>
  <c r="M33"/>
  <c r="M34"/>
  <c r="M35"/>
  <c r="M36"/>
  <c r="M37"/>
  <c r="M38"/>
  <c r="M39"/>
  <c r="M29"/>
  <c r="M30"/>
  <c r="M31"/>
  <c r="M28"/>
  <c r="M78"/>
  <c r="M63" l="1"/>
  <c r="M64"/>
  <c r="M62"/>
  <c r="M61"/>
  <c r="M60"/>
  <c r="M59"/>
  <c r="M58"/>
  <c r="M57"/>
  <c r="M56"/>
  <c r="M55"/>
  <c r="M46"/>
  <c r="M53"/>
  <c r="M52"/>
  <c r="M51"/>
  <c r="M50"/>
  <c r="M49"/>
  <c r="M47"/>
  <c r="M26" l="1"/>
  <c r="M25"/>
  <c r="M24"/>
  <c r="M23"/>
  <c r="M22"/>
  <c r="M21"/>
  <c r="M20"/>
  <c r="M19"/>
  <c r="M15" l="1"/>
  <c r="M14"/>
  <c r="M13"/>
  <c r="M12"/>
  <c r="M11"/>
  <c r="M10"/>
  <c r="M9"/>
  <c r="M6"/>
  <c r="M7"/>
  <c r="M8"/>
  <c r="M5"/>
  <c r="M135"/>
  <c r="I135"/>
  <c r="I133"/>
  <c r="O176"/>
  <c r="O177"/>
  <c r="O178"/>
  <c r="O179"/>
  <c r="O180"/>
  <c r="O181"/>
  <c r="O182"/>
  <c r="O183"/>
  <c r="O184"/>
  <c r="O185"/>
  <c r="O186"/>
  <c r="O187"/>
  <c r="O188"/>
  <c r="I176"/>
  <c r="I177"/>
  <c r="I178"/>
  <c r="I179"/>
  <c r="I180"/>
  <c r="I181"/>
  <c r="I182"/>
  <c r="I183"/>
  <c r="I184"/>
  <c r="I185"/>
  <c r="I186"/>
  <c r="I187"/>
  <c r="I188"/>
  <c r="H176"/>
  <c r="M176" s="1"/>
  <c r="H177"/>
  <c r="M177" s="1"/>
  <c r="H178"/>
  <c r="M178" s="1"/>
  <c r="H179"/>
  <c r="M179" s="1"/>
  <c r="H180"/>
  <c r="M180" s="1"/>
  <c r="H181"/>
  <c r="M181" s="1"/>
  <c r="H182"/>
  <c r="M182" s="1"/>
  <c r="H183"/>
  <c r="M183" s="1"/>
  <c r="H184"/>
  <c r="M184" s="1"/>
  <c r="H185"/>
  <c r="M185" s="1"/>
  <c r="H186"/>
  <c r="M186" s="1"/>
  <c r="H187"/>
  <c r="M187" s="1"/>
  <c r="H188"/>
  <c r="M188" s="1"/>
  <c r="D176"/>
  <c r="D177"/>
  <c r="D178"/>
  <c r="D179"/>
  <c r="D180"/>
  <c r="D181"/>
  <c r="D182"/>
  <c r="D183"/>
  <c r="D184"/>
  <c r="D185"/>
  <c r="D186"/>
  <c r="D187"/>
  <c r="D188"/>
  <c r="C176"/>
  <c r="C177"/>
  <c r="C178"/>
  <c r="C179"/>
  <c r="C180"/>
  <c r="C181"/>
  <c r="C182"/>
  <c r="C183"/>
  <c r="C184"/>
  <c r="C185"/>
  <c r="C186"/>
  <c r="C187"/>
  <c r="C188"/>
  <c r="B176"/>
  <c r="B177"/>
  <c r="B178"/>
  <c r="B179"/>
  <c r="B180"/>
  <c r="B181"/>
  <c r="B182"/>
  <c r="B183"/>
  <c r="B184"/>
  <c r="B185"/>
  <c r="B186"/>
  <c r="B187"/>
  <c r="B188"/>
  <c r="F157"/>
  <c r="F158"/>
  <c r="F159"/>
  <c r="F160"/>
  <c r="F161"/>
  <c r="F162"/>
  <c r="F163"/>
  <c r="F164"/>
  <c r="F165"/>
  <c r="F166"/>
  <c r="F167"/>
  <c r="F168"/>
  <c r="F169"/>
  <c r="D157"/>
  <c r="D158"/>
  <c r="D159"/>
  <c r="D160"/>
  <c r="D161"/>
  <c r="D162"/>
  <c r="D163"/>
  <c r="D164"/>
  <c r="D165"/>
  <c r="D166"/>
  <c r="D167"/>
  <c r="D168"/>
  <c r="D169"/>
  <c r="C157"/>
  <c r="C158"/>
  <c r="C159"/>
  <c r="C160"/>
  <c r="C161"/>
  <c r="C162"/>
  <c r="C163"/>
  <c r="C164"/>
  <c r="C165"/>
  <c r="C166"/>
  <c r="C167"/>
  <c r="C168"/>
  <c r="C169"/>
  <c r="B157"/>
  <c r="B158"/>
  <c r="B159"/>
  <c r="B160"/>
  <c r="B161"/>
  <c r="B162"/>
  <c r="B163"/>
  <c r="B164"/>
  <c r="B165"/>
  <c r="B166"/>
  <c r="B167"/>
  <c r="B168"/>
  <c r="B169"/>
  <c r="H151"/>
  <c r="H149"/>
  <c r="H147"/>
  <c r="H145"/>
  <c r="H142"/>
  <c r="H140"/>
  <c r="H138"/>
  <c r="H136"/>
  <c r="H134"/>
  <c r="H132"/>
  <c r="H130"/>
  <c r="H128"/>
  <c r="H126"/>
  <c r="H124"/>
  <c r="C151"/>
  <c r="C149"/>
  <c r="C147"/>
  <c r="C145"/>
  <c r="C142"/>
  <c r="C140"/>
  <c r="C138"/>
  <c r="C136"/>
  <c r="C134"/>
  <c r="C132"/>
  <c r="C130"/>
  <c r="C128"/>
  <c r="C126"/>
  <c r="B151"/>
  <c r="B149"/>
  <c r="B147"/>
  <c r="B145"/>
  <c r="B142"/>
  <c r="B140"/>
  <c r="B138"/>
  <c r="B136"/>
  <c r="B134"/>
  <c r="B132"/>
  <c r="B130"/>
  <c r="B128"/>
  <c r="B126"/>
  <c r="M189" l="1"/>
  <c r="R108"/>
  <c r="R109"/>
  <c r="R110"/>
  <c r="R111"/>
  <c r="R112"/>
  <c r="R113"/>
  <c r="R114"/>
  <c r="R115"/>
  <c r="R116"/>
  <c r="R117"/>
  <c r="R118"/>
  <c r="R119"/>
  <c r="R120"/>
  <c r="H108"/>
  <c r="M108" s="1"/>
  <c r="L157" s="1"/>
  <c r="H109"/>
  <c r="M109" s="1"/>
  <c r="L158" s="1"/>
  <c r="H110"/>
  <c r="M110" s="1"/>
  <c r="L159" s="1"/>
  <c r="H111"/>
  <c r="M111" s="1"/>
  <c r="L160" s="1"/>
  <c r="H112"/>
  <c r="M112" s="1"/>
  <c r="L161" s="1"/>
  <c r="H113"/>
  <c r="M113" s="1"/>
  <c r="L162" s="1"/>
  <c r="H114"/>
  <c r="M114" s="1"/>
  <c r="L163" s="1"/>
  <c r="H115"/>
  <c r="M115" s="1"/>
  <c r="L164" s="1"/>
  <c r="H116"/>
  <c r="M116" s="1"/>
  <c r="L165" s="1"/>
  <c r="H117"/>
  <c r="M117" s="1"/>
  <c r="L166" s="1"/>
  <c r="H118"/>
  <c r="M118" s="1"/>
  <c r="L167" s="1"/>
  <c r="H119"/>
  <c r="M119" s="1"/>
  <c r="L168" s="1"/>
  <c r="H120"/>
  <c r="M120" s="1"/>
  <c r="L169" s="1"/>
  <c r="J113"/>
  <c r="J114"/>
  <c r="J115"/>
  <c r="J116"/>
  <c r="J117"/>
  <c r="J118"/>
  <c r="J119"/>
  <c r="J120"/>
  <c r="L115"/>
  <c r="L116"/>
  <c r="L117"/>
  <c r="L118"/>
  <c r="L119"/>
  <c r="L120"/>
  <c r="L108"/>
  <c r="L109"/>
  <c r="L110"/>
  <c r="L111"/>
  <c r="L112"/>
  <c r="L113"/>
  <c r="L114"/>
  <c r="J108"/>
  <c r="J109"/>
  <c r="J110"/>
  <c r="J111"/>
  <c r="J112"/>
  <c r="A108"/>
  <c r="M48"/>
  <c r="A109" l="1"/>
  <c r="A176"/>
  <c r="A157"/>
  <c r="M18"/>
  <c r="M16"/>
  <c r="A110" l="1"/>
  <c r="A177"/>
  <c r="A158"/>
  <c r="C124"/>
  <c r="A111" l="1"/>
  <c r="A178"/>
  <c r="A159"/>
  <c r="R107"/>
  <c r="L107"/>
  <c r="J107"/>
  <c r="H107"/>
  <c r="M107" s="1"/>
  <c r="C174"/>
  <c r="C155"/>
  <c r="A112" l="1"/>
  <c r="A160"/>
  <c r="A179"/>
  <c r="B124"/>
  <c r="I175"/>
  <c r="D175"/>
  <c r="C175"/>
  <c r="B175"/>
  <c r="F156"/>
  <c r="D156"/>
  <c r="C156"/>
  <c r="B156"/>
  <c r="A113" l="1"/>
  <c r="A114" s="1"/>
  <c r="A115" s="1"/>
  <c r="A161"/>
  <c r="A180"/>
  <c r="A175"/>
  <c r="A156"/>
  <c r="A181" l="1"/>
  <c r="A162"/>
  <c r="O175"/>
  <c r="H175" l="1"/>
  <c r="M175" s="1"/>
  <c r="A163" l="1"/>
  <c r="A182"/>
  <c r="L156"/>
  <c r="A116" l="1"/>
  <c r="A183"/>
  <c r="A164"/>
  <c r="A117" l="1"/>
  <c r="A184"/>
  <c r="A165"/>
  <c r="A118" l="1"/>
  <c r="A166"/>
  <c r="A185"/>
  <c r="A119" l="1"/>
  <c r="A167"/>
  <c r="A186"/>
  <c r="A120" l="1"/>
  <c r="A168"/>
  <c r="A187"/>
  <c r="A188" l="1"/>
  <c r="A169"/>
</calcChain>
</file>

<file path=xl/sharedStrings.xml><?xml version="1.0" encoding="utf-8"?>
<sst xmlns="http://schemas.openxmlformats.org/spreadsheetml/2006/main" count="514" uniqueCount="361">
  <si>
    <t>№ п/п</t>
  </si>
  <si>
    <t xml:space="preserve">Информация о владельце регистрационного удостоверения/ производителе/упаковщике/ выпускающем контроле,
страна
</t>
  </si>
  <si>
    <t xml:space="preserve">Торговое наименование
и форма выпуска
</t>
  </si>
  <si>
    <t>№ РУ, дата регистрации цены (номер решения)</t>
  </si>
  <si>
    <t>Зарегистрированная предельная цена за упак. без учета НДС, руб.</t>
  </si>
  <si>
    <t xml:space="preserve">Расчетная предельная цена за единицу товара (мг) без учета НДС, руб. </t>
  </si>
  <si>
    <t>Количество единиц измерения в упаковке</t>
  </si>
  <si>
    <t xml:space="preserve">МНН
или при отсутствии МНН химическое, группировочное наименование товара
</t>
  </si>
  <si>
    <t>Дозировка, лекарственная форма</t>
  </si>
  <si>
    <t xml:space="preserve">Единица
измерения
</t>
  </si>
  <si>
    <t>Кол-во в упаковках</t>
  </si>
  <si>
    <t xml:space="preserve">Минимальное
расчетное значение цены
за единицу измерения
без учета НДС и оптовой надбавки, руб.
</t>
  </si>
  <si>
    <t>КТРУ</t>
  </si>
  <si>
    <t xml:space="preserve">Цена 
за упаковку
без учета НДС и оптовой надбавки, руб
</t>
  </si>
  <si>
    <t>Расчетная цена за единицу измерения, без учета НДС и оптовой надбавки, руб.</t>
  </si>
  <si>
    <t>Количество
упаковок
По контракту</t>
  </si>
  <si>
    <t xml:space="preserve">Номер и дата 
заключения контракта
</t>
  </si>
  <si>
    <t xml:space="preserve">Расчетная цена
по контракту
за единицу
измерения, руб.
</t>
  </si>
  <si>
    <t>-</t>
  </si>
  <si>
    <t xml:space="preserve">Оптовая надбавка,
% **
</t>
  </si>
  <si>
    <t xml:space="preserve">Минимальное значение НЦ единицы товара
(информация из государственного реестра предельных отпускных цен производителей на лекарственные препараты, включенные
в перечень ЖНВЛП),
без учета НДС, руб.
</t>
  </si>
  <si>
    <t xml:space="preserve">Средневзвешенная
цена,
без учета НДС
и оптовой надбавки, руб.
</t>
  </si>
  <si>
    <t xml:space="preserve">Информация, предоставленная потенциальными поставщиками,
без учета НДС и  оптовой надбавки
руб.
</t>
  </si>
  <si>
    <t xml:space="preserve">Минимальное значение НЦ единицы товара
без учета НДС, руб.
</t>
  </si>
  <si>
    <t xml:space="preserve">                                n</t>
  </si>
  <si>
    <r>
      <rPr>
        <sz val="11"/>
        <color rgb="FF000000"/>
        <rFont val="Calibri"/>
        <family val="2"/>
        <charset val="1"/>
      </rPr>
      <t xml:space="preserve"> НМЦК = ∑</t>
    </r>
    <r>
      <rPr>
        <i/>
        <sz val="8"/>
        <color rgb="FF000000"/>
        <rFont val="Calibri"/>
        <family val="2"/>
        <charset val="204"/>
      </rPr>
      <t>i</t>
    </r>
    <r>
      <rPr>
        <sz val="8"/>
        <color rgb="FF000000"/>
        <rFont val="Calibri"/>
        <family val="2"/>
        <charset val="204"/>
      </rPr>
      <t>=1</t>
    </r>
    <r>
      <rPr>
        <sz val="11"/>
        <color rgb="FF000000"/>
        <rFont val="Calibri"/>
        <family val="2"/>
        <charset val="1"/>
      </rPr>
      <t xml:space="preserve"> Ц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1"/>
      </rPr>
      <t xml:space="preserve"> х</t>
    </r>
    <r>
      <rPr>
        <sz val="11"/>
        <color rgb="FF000000"/>
        <rFont val="Calibri"/>
        <family val="2"/>
        <charset val="204"/>
      </rPr>
      <t xml:space="preserve"> </t>
    </r>
    <r>
      <rPr>
        <i/>
        <sz val="11"/>
        <color rgb="FF000000"/>
        <rFont val="Calibri"/>
        <family val="2"/>
        <charset val="204"/>
      </rPr>
      <t>V</t>
    </r>
    <r>
      <rPr>
        <i/>
        <sz val="8"/>
        <color rgb="FF000000"/>
        <rFont val="Calibri"/>
        <family val="2"/>
        <charset val="204"/>
      </rPr>
      <t>i</t>
    </r>
    <r>
      <rPr>
        <sz val="11"/>
        <color rgb="FF000000"/>
        <rFont val="Calibri"/>
        <family val="2"/>
        <charset val="204"/>
      </rPr>
      <t>, где :</t>
    </r>
  </si>
  <si>
    <t xml:space="preserve">n - количество поставляемых лекарственных препаратов;
Цi - цена единицы планируемого к закупке i-го лекарственного препарата с учетом налога на добавленную стоимость и оптовой надбавки****;
Vi - объем поставки i-го лекарственного препарата.
*** НДС (10 %, в соответствии с подпунктом 4 пункта 2 статьи 164 «Налогового кодекса Российской Федерации (часть вторая)» от 05.08.2000 № 117-ФЗ;
**** Пункт 2 части 10 статьи 31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 (Собрание законодательства Российской Федерации, 2013, № 14, ст. 1652; № 52, ст. 6961; 2014, № 23, ст. 2925; 2015, № 27, ст. 4001; № 29, ст. 4353; 2016, № 1, ст. 10; № 27, ст. 4298; 2017, № 1, ст. 30).
</t>
  </si>
  <si>
    <t xml:space="preserve">Минимальное значение НЦ единицы товара
без учета НДС и оптовой надбавки,
руб.
</t>
  </si>
  <si>
    <t xml:space="preserve">Минимальное значение
НЦ единицы товара,
с НДС и оптовой надбавкой, (Ц) руб.
</t>
  </si>
  <si>
    <t>Начальная (максимальная) цена контракта, руб.</t>
  </si>
  <si>
    <t>Обоснование цены:</t>
  </si>
  <si>
    <t>При расчёте начальной (максимальной) цены Договора использованы коммерческие предложения организаций, имеющих лицензию на продажу лекарственных средств и в соответствии с Государственным реестром цен на жизненно необходимые и важнейшие лекарственные препараты (ЖНВЛП):</t>
  </si>
  <si>
    <t>Расчет начальной (максимальной цены Гражданско-правового договора предоставлен в Приложении №1 к Техническому заданию.</t>
  </si>
  <si>
    <t>Условия исполнения Договора:</t>
  </si>
  <si>
    <t>1. Наличие действующей лицензии на право осуществления фармацевтической деятельности.</t>
  </si>
  <si>
    <t>Поставка товара и разгрузка на складе Заказчика осуществляется силами и средствами Поставщика.</t>
  </si>
  <si>
    <t>5.1. Наличие сертификатов или деклараций о соответствии, регистрационных удостоверений при поставке товара.</t>
  </si>
  <si>
    <t>5.2. Качество товара проверяется и оценивается при получении его на складе Заказчика. Замена некачественного товара и допоставка недостающего товара в течение 3-х рабочих дней с момента получения уведомления от Заказчика.</t>
  </si>
  <si>
    <t>5.3 В случае решения Федеральной службы по надзору в сфере здравоохранения  об изъятии из обращения недоброкачественных, фальсифицированных лекарственных средств, Заказчик возвращает Поставщику указанные лекарственные средства, а Поставщик в течение 5-ти дней обязан заменить недоброкачественные, фальсифицированные лекарственные средства.</t>
  </si>
  <si>
    <t>Количество в единицах измерения</t>
  </si>
  <si>
    <t>ЖНВЛП</t>
  </si>
  <si>
    <t>Да</t>
  </si>
  <si>
    <t>Опт. Надбавка</t>
  </si>
  <si>
    <t>Кол-во в ед</t>
  </si>
  <si>
    <t>Количество
единиц
измерения
 По контракту</t>
  </si>
  <si>
    <t xml:space="preserve">Цена по контракту 
за упаковку товара  без учета НДС 
и оптовой надбавки 
(если применяется), руб.
</t>
  </si>
  <si>
    <t xml:space="preserve"> ОБОСНОВАНИЕ НАЧАЛЬНОЙ (МАКСИМАЛЬНОЙ) ЦЕНЫ КОНТРАКТА
НА ПОСТАВКУ лекарственных препаратов
</t>
  </si>
  <si>
    <r>
      <t>Примечание:</t>
    </r>
    <r>
      <rPr>
        <sz val="8"/>
        <color rgb="FF000000"/>
        <rFont val="Times New Roman"/>
        <family val="1"/>
        <charset val="204"/>
      </rPr>
      <t xml:space="preserve"> начальная цена Договора составлена с учётом всех предполагаемых расходов (налоги (НДС),пошлины, транспортные расходы, погрузо-разгрузочные работы и т.д.).</t>
    </r>
  </si>
  <si>
    <r>
      <t xml:space="preserve">5. </t>
    </r>
    <r>
      <rPr>
        <u/>
        <sz val="8"/>
        <rFont val="Times New Roman"/>
        <family val="1"/>
        <charset val="204"/>
      </rPr>
      <t>Обеспечение качества:</t>
    </r>
  </si>
  <si>
    <r>
      <t xml:space="preserve">6. </t>
    </r>
    <r>
      <rPr>
        <u/>
        <sz val="8"/>
        <rFont val="Times New Roman"/>
        <family val="1"/>
        <charset val="204"/>
      </rPr>
      <t xml:space="preserve">Требования к упаковке </t>
    </r>
    <r>
      <rPr>
        <sz val="8"/>
        <color rgb="FF000000"/>
        <rFont val="Times New Roman"/>
        <family val="1"/>
        <charset val="204"/>
      </rPr>
      <t>- товар должен быть упакован в картонные коробки. Упаковка должна быть герметичной, без поверхностных повреждений, следов повторной упаковки, отсутствия деформации и грязи.</t>
    </r>
  </si>
  <si>
    <r>
      <t xml:space="preserve">7. </t>
    </r>
    <r>
      <rPr>
        <u/>
        <sz val="8"/>
        <rFont val="Times New Roman"/>
        <family val="1"/>
        <charset val="204"/>
      </rPr>
      <t>Требования к транспортировке</t>
    </r>
    <r>
      <rPr>
        <sz val="8"/>
        <color rgb="FF000000"/>
        <rFont val="Times New Roman"/>
        <family val="1"/>
        <charset val="204"/>
      </rPr>
      <t xml:space="preserve"> - товар при транспортировке и перегрузке предохранять от порчи и соблюдаться температурный режим хранения.</t>
    </r>
  </si>
  <si>
    <r>
      <t>8.</t>
    </r>
    <r>
      <rPr>
        <u/>
        <sz val="8"/>
        <rFont val="Times New Roman"/>
        <family val="1"/>
        <charset val="204"/>
      </rPr>
      <t xml:space="preserve"> Требования к приёмке</t>
    </r>
    <r>
      <rPr>
        <sz val="8"/>
        <color rgb="FF000000"/>
        <rFont val="Times New Roman"/>
        <family val="1"/>
        <charset val="204"/>
      </rPr>
      <t xml:space="preserve"> - приёмка товара осуществляется по товарным накладным и счетам-фактурам.</t>
    </r>
  </si>
  <si>
    <t>Исполнитель______________________ Кедровская В.Е.</t>
  </si>
  <si>
    <r>
      <t>1.2</t>
    </r>
    <r>
      <rPr>
        <b/>
        <sz val="8"/>
        <color rgb="FF000000"/>
        <rFont val="Times New Roman"/>
        <family val="1"/>
        <charset val="1"/>
      </rPr>
      <t>. Определение и обоснование НЦ единицы товара посредством применения метода сопоставимых рыночных цен (анализ рынка):
1.2.1. Информация, предоставленная потенциальными поставщиками:</t>
    </r>
  </si>
  <si>
    <r>
      <t xml:space="preserve">1.3. Определение и обоснование НЦ единицы товара посредством применения средневзвешенной цены:
</t>
    </r>
    <r>
      <rPr>
        <sz val="8"/>
        <color rgb="FF000000"/>
        <rFont val="Times New Roman"/>
        <family val="1"/>
        <charset val="204"/>
      </rPr>
      <t xml:space="preserve">Определение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НЦ единицы товара, проводится по формуле:
</t>
    </r>
    <r>
      <rPr>
        <sz val="8"/>
        <color rgb="FF000000"/>
        <rFont val="Calibri"/>
        <family val="2"/>
        <charset val="1"/>
      </rPr>
      <t xml:space="preserve">                                                                                                     </t>
    </r>
    <r>
      <rPr>
        <sz val="8"/>
        <color rgb="FF000000"/>
        <rFont val="Calibri"/>
        <family val="2"/>
        <charset val="204"/>
      </rPr>
      <t xml:space="preserve"> Цвзв=  </t>
    </r>
    <r>
      <rPr>
        <u/>
        <sz val="8"/>
        <color rgb="FF000000"/>
        <rFont val="Calibri"/>
        <family val="2"/>
        <charset val="204"/>
      </rPr>
      <t xml:space="preserve">Ц1 х К1 + ...Цn х Кn,
</t>
    </r>
    <r>
      <rPr>
        <sz val="8"/>
        <color rgb="FF000000"/>
        <rFont val="Calibri"/>
        <family val="2"/>
        <charset val="204"/>
      </rPr>
      <t xml:space="preserve">                                                                                                                            ∑ Кn
</t>
    </r>
    <r>
      <rPr>
        <sz val="8"/>
        <color rgb="FF000000"/>
        <rFont val="Calibri"/>
        <family val="2"/>
        <charset val="1"/>
      </rPr>
      <t xml:space="preserve">  
</t>
    </r>
    <r>
      <rPr>
        <sz val="8"/>
        <color rgb="FF000000"/>
        <rFont val="Times New Roman"/>
        <family val="1"/>
        <charset val="204"/>
      </rPr>
      <t xml:space="preserve">где:
Ц1 – цена единицы лекарственного препарата без учета НДС и оптовой надбавки;
K1 – количество закупленных лекарственных препаратов в эквивалентных лекарственных формах и дозировках
Информация официального сайта Единой информационной системы в сфере закупок http://zakupki.gov.ru
</t>
    </r>
  </si>
  <si>
    <t xml:space="preserve"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
</t>
  </si>
  <si>
    <t xml:space="preserve">1.5. Минимальное значение НЦ единицы товара, установленное в ходе проведенного анализа в соответствии с подпунктом 1.4  принимается в качестве НЦ за единицу товара при расчете НМЦК на лекарственный препарат.
1.5.1. Расчет НМЦК с учетом 10 % НДС*** (руб.) осуществляется по формуле: </t>
  </si>
  <si>
    <r>
      <t xml:space="preserve">Определение и обоснование начальной (максимальной) цены государственного контракта (далее – НМЦК) проведено в соответствии со статьей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
и Порядком определения начальной (максимальной) цены контракта, цены контракта, заключаемого с единственным поставщиком (подрядчиком, исполнителем), при осуществлении закупок лекарственных препаратов для медицинского применения, утвержденным приказом Министерства здравоохранения Российской Федерации от 19.12.2019 №1064н (далее – Порядок).
При определение начальной цены единицы товара (далее – НЦ единицы товара) использовались: 
а) Метод сопоставимых рыночных цен (анализ рынка) и тарифный метод, предусмотренные пунктами 1 и 3 части 1 статьи 22 Федерального закона от 5 апреля 2013 № 44-ФЗ «О контрактной системе в сфере закупок товаров, работ, услуг для обеспечения государственных и муниципальных нужд»;
б) Метод расчета средневзвешенной цены на основании всех заключенных заказчиком и исполненных поставщиком государственных (муниципальных) контрактов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 НМЦК, начальной цены единицы лекарственного препарата, по контрактам, исполнение по которым завершено (в том числе, в связи с истечением срока действия контракта или расторжением контракта) в соответствии с пунктом 5 и пунктом 5 (а) Порядка;
в) Не применялся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
По состоянию на дату определения НМЦК информация о референтной цене на официальном сайте Единой информационной системы в сфере закупок (http://zakupki.gov.ru): отсутствует. 
</t>
    </r>
    <r>
      <rPr>
        <b/>
        <sz val="10"/>
        <color rgb="FF000000"/>
        <rFont val="Times New Roman"/>
        <family val="1"/>
        <charset val="204"/>
      </rPr>
      <t xml:space="preserve">1.1. Определение и обоснование НЦ единицы товара посредством применения тарифного метода:
</t>
    </r>
    <r>
      <rPr>
        <sz val="10"/>
        <color rgb="FF000000"/>
        <rFont val="Times New Roman"/>
        <family val="1"/>
        <charset val="204"/>
      </rPr>
      <t xml:space="preserve">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применения, утвержденным распоряжением Правительства Российской Федерации от 12 октября 2019 № 2406-р, постановлением Правительства Российской Федерации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
</t>
    </r>
  </si>
  <si>
    <t xml:space="preserve">Вл.Вып.к.Перв.Уп.Втор.Уп.Пр.Открытое акционерное общество "Акционерное Курганское общество медицинских препаратов и изделий "Синтез" (ОАО "Синтез"), Россия (4501023743); </t>
  </si>
  <si>
    <r>
      <t xml:space="preserve">3. </t>
    </r>
    <r>
      <rPr>
        <u/>
        <sz val="8"/>
        <rFont val="Times New Roman"/>
        <family val="1"/>
        <charset val="204"/>
      </rPr>
      <t xml:space="preserve">Срок поставки товара </t>
    </r>
    <r>
      <rPr>
        <sz val="8"/>
        <color rgb="FF000000"/>
        <rFont val="Times New Roman"/>
        <family val="1"/>
        <charset val="204"/>
      </rPr>
      <t>– с момента заключения контракта по 31.12.2024 г.</t>
    </r>
  </si>
  <si>
    <r>
      <t xml:space="preserve">4. </t>
    </r>
    <r>
      <rPr>
        <u/>
        <sz val="8"/>
        <rFont val="Times New Roman"/>
        <family val="1"/>
        <charset val="204"/>
      </rPr>
      <t>Периодичность поставки</t>
    </r>
    <r>
      <rPr>
        <sz val="8"/>
        <color rgb="FF000000"/>
        <rFont val="Times New Roman"/>
        <family val="1"/>
        <charset val="204"/>
      </rPr>
      <t xml:space="preserve"> - товар доставляется партиями по предварительной заявке Заказчика в течение 3-х рабочих дней, с момента получения письменной заявки от Заказчика, переданной посредством факсимильной связи или по электронной почте. </t>
    </r>
  </si>
  <si>
    <t xml:space="preserve">Вл.Вып.к.Перв.Уп.Втор.Уп.Пр.Общество с ограниченной ответственностью "Гротекс" (ООО "Гротекс"), Россия (7814459396); </t>
  </si>
  <si>
    <t>не введен в ГО</t>
  </si>
  <si>
    <t xml:space="preserve">Вл.Общество с ограниченной ответственностью Химико фармацевтический концерн "МИР" (ООО ХФК "МИР"), Россия (2634105230); Вып.к.Перв.Уп.Втор.Уп.Пр.Открытое акционерное общество Научно-производственный концерн "ЭСКОМ" (ОАО НПК "ЭСКОМ"), Россия (2634040279); </t>
  </si>
  <si>
    <t>*Обоснование – указан оптимальный объем для достижения необходимого терапевтического эффекта в соответствии со стандартами оказания медицинской помощи</t>
  </si>
  <si>
    <t>АЗИТРОМИЦИН</t>
  </si>
  <si>
    <t>Нет</t>
  </si>
  <si>
    <t>МЕТАМИЗОЛ НАТРИЯ</t>
  </si>
  <si>
    <t>РАСТВОР ДЛЯ ВНУТРИВЕННОГО И ВНУТРИМЫШЕЧНОГО ВВЕДЕНИЯ ; дозировка: 500 мг/мл 2 мл*</t>
  </si>
  <si>
    <t>21.20.10.232-000011-1-00239-0000000000000</t>
  </si>
  <si>
    <t>шт</t>
  </si>
  <si>
    <t>г</t>
  </si>
  <si>
    <t>ПЕНТОКСИФИЛЛИН</t>
  </si>
  <si>
    <t xml:space="preserve">Вл.Плива Хрватска д.о.о., Республика Хорватия (44205501677); Вып.к.Перв.Уп.Втор.Уп.Пр.Плива Хрватска д.о.о., Республика Хорватия (44205501677); </t>
  </si>
  <si>
    <t>Сумамед капсулы, 250 мг, 6 шт. - блистеры (1)  - пачки картонные</t>
  </si>
  <si>
    <t>ЛП-№(000195)-(РГ-RU) 11.08.2023 
1120/20-23</t>
  </si>
  <si>
    <t>Азитромицин-АКОС капсулы, 250 мг, 6 шт. - контурная ячейковая упаковка (1)  - пачка картонная</t>
  </si>
  <si>
    <t>Р N001561/01 26.07.2023 
1027/20-23</t>
  </si>
  <si>
    <t>ЛП-№(001804)-(РГ-RU) 26.07.2023 
1027/20-23</t>
  </si>
  <si>
    <t xml:space="preserve">Вл.Акционерное общество "Отисифарм" (АО "Отисифарм"), Россия (5047149534); Вып.к.Перв.Уп.Втор.Уп.Пр.Акционерное общество "Отисифарм Про"  (АО "Отисифарм Про"), Россия, Россия (3906398964); </t>
  </si>
  <si>
    <t>Азитрокс капсулы, 250 мг, 6 шт. - упаковки ячейковые контурные (1)  - пачки картонные</t>
  </si>
  <si>
    <t>Р N001157/01 28.06.2023 
896/20-23</t>
  </si>
  <si>
    <t xml:space="preserve">Вл.Вып.к.Перв.Уп.Втор.Уп.Пр.Дальхимфарм ОАО, Россия (2702010564); </t>
  </si>
  <si>
    <t>Азитромицин капсулы, 250 мг, 6 шт. - банка полимерная (1)  - пачки картонные</t>
  </si>
  <si>
    <t>ЛСР-006658/08 31.03.2023 
369/20-23</t>
  </si>
  <si>
    <t xml:space="preserve">Вл.Вып.к.Перв.Уп.Втор.Уп.Пр.Общество с ограниченной ответственностью "Озон" (ООО "Озон"), Россия (6345002063); </t>
  </si>
  <si>
    <t>Азитромицин капсулы, 250 мг, 6 шт. - упаковки ячейковые контурные (1)  - пачки картонные</t>
  </si>
  <si>
    <t>ЛП-№(001292)-(РГ-RU) 30.11.2022 
25-7-4234844-ОПР-изм</t>
  </si>
  <si>
    <t xml:space="preserve">Вл.Акционерное общество "АЛИУМ" (АО "АЛИУМ"), Россия (5077009710); Перв.Уп.Втор.Уп.Пр.Акционерное общество "АЛИУМ" (АО "АЛИУМ"), Россия (5077009710); Вып.к.Акционерное общество "АЛИУМ" (АО "АЛИУМ"), Россия (5077009710); </t>
  </si>
  <si>
    <t>АЗИТРОМИЦИН-АЛИУМ капсулы, 250 мг, 6 шт. - контурная ячейковая упаковка (1)  - пачка картонная</t>
  </si>
  <si>
    <t>ЛП-№(000573)-(РГ-RU) 28.10.2022 
1383/20-22</t>
  </si>
  <si>
    <t>АЗИТРОМИЦИН-АЛИУМ капсулы, 250 мг, 6 шт. - контурная ячейковая  упаковка (1)  - пачка картонная</t>
  </si>
  <si>
    <t>Р N001542/01 28.10.2022 
1383/20-22</t>
  </si>
  <si>
    <t xml:space="preserve">Вл.Дживдхара Фарма Прайват Лимитед, Индия, Индия (BPLJ04625F); Вып.к.Перв.Уп.Втор.Уп.Пр.Общество с ограниченной ответственностью "РОЗЛЕКС ФАРМ" (ООО "РОЗЛЕКС ФАРМ"), Россия (6911021581); </t>
  </si>
  <si>
    <t>Азитромицин капсулы, 250 мг, 10 шт. - блистер (1)  - пачка картонная</t>
  </si>
  <si>
    <t>ЛП-006292 18.10.2022 
25-7-4229829-изм</t>
  </si>
  <si>
    <t xml:space="preserve">Вл.Вып.к.Перв.Уп.Втор.Уп.Хемофарм А.Д., Сербия (102037788); Пр.Хемофарм А.Д. Вршац, отделение Производственная площадка Шабац, Сербия (102037788); </t>
  </si>
  <si>
    <t>Хемомицин капсулы, 250 мг, 6 шт. - блистеры (1)  - пачки картонные</t>
  </si>
  <si>
    <t>ЛП-№(000292)-(РГ-RU) 29.03.2022 
25-7-4206562-ОПР-изм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</si>
  <si>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 (7733691513); </t>
  </si>
  <si>
    <t>Азитромицин Велфарм капсулы, 250 мг, 6 шт. - банка (1)  - пачка картонная</t>
  </si>
  <si>
    <t>ЛП-005212 30.06.2021 
 (20-4-4177796-ОПР-изм)</t>
  </si>
  <si>
    <t>МЕТАМИЗОЛ НАТРИЯ, РАСТВОР ДЛЯ ВНУТРИВЕННОГО И ВНУТРИМЫШЕЧНОГО ВВЕДЕНИЯ ; дозировка: 500 мг/мл 2 мл №10</t>
  </si>
  <si>
    <t xml:space="preserve">Вл.Вып.к.Перв.Уп.Втор.Уп.Пр.ПАО "Биосинтез", Россия (5834001025); </t>
  </si>
  <si>
    <t xml:space="preserve">Вл.Вып.к.Перв.Уп.Втор.Уп.Пр.Акционерное общество "Новосибхимфарм" (АО "Новосибхимфарм"), Россия (5405101302); </t>
  </si>
  <si>
    <t xml:space="preserve">Вл.Вып.к.Перв.Уп.Втор.Уп.Пр.Федеральное казенное предприятие "Армавирская биологическая фабрика" (ФКП "Армавирская биофабрика"), Россия (2343003392); </t>
  </si>
  <si>
    <t xml:space="preserve">Вл.Общество с ограниченной ответственностью "Гротекс" (ООО "Гротекс"), Россия (7814459396); Вып.к.Перв.Уп.Втор.Уп.Пр.Общество с ограниченной ответственностью "Гротекс" (ООО "Гротекс"), Россия; </t>
  </si>
  <si>
    <t xml:space="preserve">Вл.Общество с ограниченной ответственностью "ПРОМОМЕД РУС" (ООО "ПРОМОМЕД РУС"), Россия (7701379527); Вып.к.Перв.Уп.Втор.Уп.Пр.Акционерное Общество "Биохимик" (АО "Биохимик"), Россия (1325030352); </t>
  </si>
  <si>
    <t xml:space="preserve">Вл.Вып.к.Перв.Уп.Втор.Уп.Пр.Открытое акционерное общество "Борисовский завод медицинских препаратов" (ОАО "БЗМП"), Республика Беларусь (600125834); </t>
  </si>
  <si>
    <t xml:space="preserve">Вл.Вып.к.Перв.Уп.Втор.Уп.Пр.Общество с ограниченной ответственностью "ЮжФарм" (ООО "ЮжФарм"), Россия (6166063630); </t>
  </si>
  <si>
    <t>1.4. Сводная информация о минимальном значении НЦ единицы товара:</t>
  </si>
  <si>
    <r>
      <t xml:space="preserve">2. </t>
    </r>
    <r>
      <rPr>
        <u/>
        <sz val="8"/>
        <rFont val="Times New Roman"/>
        <family val="1"/>
        <charset val="204"/>
      </rPr>
      <t xml:space="preserve">Гарантийный срок </t>
    </r>
    <r>
      <rPr>
        <sz val="8"/>
        <color rgb="FF000000"/>
        <rFont val="Times New Roman"/>
        <family val="1"/>
        <charset val="204"/>
      </rPr>
      <t>- фактический (остаточный) срок годности товара на момент поставки должен быть не менее 12 месяцев.</t>
    </r>
  </si>
  <si>
    <t>КП
Вх. № 6 от 03.04.24</t>
  </si>
  <si>
    <t>КП
Вх. № 7 от 03.04.24</t>
  </si>
  <si>
    <t>КП
Вх. № 5 от 03.04.24</t>
  </si>
  <si>
    <t xml:space="preserve"> см[3*];^мл</t>
  </si>
  <si>
    <t>СПИРОНОЛАКТОН</t>
  </si>
  <si>
    <t>ТАБЛЕТКИ ; дозировка: 25 мг</t>
  </si>
  <si>
    <t>21.20.10.143-000006-1-00069-0000000000000</t>
  </si>
  <si>
    <t>ФОЛИЕВАЯ КИСЛОТА</t>
  </si>
  <si>
    <t>ТАБЛЕТКИ, ПОКРЫТЫЕ ОБОЛОЧКОЙ ; дозировка: 1 мг</t>
  </si>
  <si>
    <t>21.20.10.133-000007-1-00083-0000000000000</t>
  </si>
  <si>
    <t>АМИНОФИЛЛИН</t>
  </si>
  <si>
    <t>РАСТВОР ДЛЯ ВНУТРИМЫШЕЧНОГО ВВЕДЕНИЯ ; дозировка: 240 мг/мл 10 мл*</t>
  </si>
  <si>
    <t>21.20.10.254-000008-1-00041-0000000000000</t>
  </si>
  <si>
    <t>ГЕПАРИН НАТРИЯ+БЕНЗОКАИН+БЕНЗИЛНИКОТИНАТ</t>
  </si>
  <si>
    <t>МАЗЬ ДЛЯ НАРУЖНОГО ПРИМЕНЕНИЯ ; дозировка: 100 ЕД+40 мг+0.8 мг/г</t>
  </si>
  <si>
    <t>21.20.10.145-000028-1-00055-0000000000000</t>
  </si>
  <si>
    <t>ГИДРОКОРТИЗОН+ОКСИТЕТРАЦИКЛИН</t>
  </si>
  <si>
    <t>МАЗЬ ДЛЯ НАРУЖНОГО ПРИМЕНЕНИЯ ; дозировка: 10 мг+30 мг/г</t>
  </si>
  <si>
    <t>21.20.10.157-000002-1-00023-0000000000000</t>
  </si>
  <si>
    <t>НАФАЗОЛИН</t>
  </si>
  <si>
    <t>КАПЛИ НАЗАЛЬНЫЕ ; дозировка: 0.5 мг/мл</t>
  </si>
  <si>
    <t>21.20.10.251-000011-1-00362-0000000000000</t>
  </si>
  <si>
    <t>ТАБЛЕТКИ, ПОКРЫТЫЕ ОБОЛОЧКОЙ ; дозировка: 100 мг</t>
  </si>
  <si>
    <t>21.20.10.144-000004-1-00046-0000000000000</t>
  </si>
  <si>
    <t>БРОМИЗОВАЛ+КАЛЬЦИЯ ГЛЮКОНАТ+КОФЕИН+ПАПАВЕРИН+ФЕНОБАРБИТАЛ</t>
  </si>
  <si>
    <t>ТАБЛЕТКИ ; дозировка: 150 мг+250 мг+10 мг+20 мг+50 мг</t>
  </si>
  <si>
    <t>21.20.10.233-000015-1-00015-0000000000000</t>
  </si>
  <si>
    <t>ГИДРОХЛОРОТИАЗИД</t>
  </si>
  <si>
    <t>21.20.10.143-000013-1-00041-0000000000000</t>
  </si>
  <si>
    <t>АМБРОКСОЛ</t>
  </si>
  <si>
    <t>РАСТВОР ДЛЯ ПРИЕМА ВНУТРЬ И ИНГАЛЯЦИЙ ; дозировка: 7.5 мг/мл 100 мл*</t>
  </si>
  <si>
    <t>21.20.10.255-000002-1-00324-0000000000000</t>
  </si>
  <si>
    <t>21.20.10.191-000028-1-00454-0000000000000</t>
  </si>
  <si>
    <t xml:space="preserve"> ТАБЛЕТКИ, ПОКРЫТЫЕ ОБОЛОЧКОЙ ; дозировка: 250 мг</t>
  </si>
  <si>
    <t>МАННИТОЛ</t>
  </si>
  <si>
    <t>РАСТВОР ДЛЯ ИНФУЗИЙ ; дозировка: 100 мг/мл  200 мл*</t>
  </si>
  <si>
    <t>21.20.10.134-000055-1-00044-0000000000000</t>
  </si>
  <si>
    <t>ЛЕВЕТИРАЦЕТАМ</t>
  </si>
  <si>
    <t xml:space="preserve">Вл.ОАО "Гедеон Рихтер", Венгрия (HU10484878); Вып.к.Пр.Акционерное общество "ГЕДЕОН РИХТЕР-РУС" (АО "ГЕДЕОН РИХТЕР-РУС"), Россия (5011016121); Перв.Уп.Втор.Уп.Акционерное общество "ГЕДЕОН РИХТЕР-РУС" (АО "ГЕДЕОН РИХТЕР-РУС"), Россия, Россия (5011016121); </t>
  </si>
  <si>
    <t xml:space="preserve">Верошпирон, таблетки, 25 мг, 20 шт. - блистер (1) - пачка картонная </t>
  </si>
  <si>
    <t xml:space="preserve">П N012681/01 
06.03.2024 208/20-24 </t>
  </si>
  <si>
    <t xml:space="preserve">Спиронолактон, таблетки, 25 мг, 10 шт. - упаковки ячейковые контурные (3) - пачки картонные </t>
  </si>
  <si>
    <t xml:space="preserve">ЛП-№(002629)-(РГ-RU) 
29.11.2023 25-7-4270444-изм 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</si>
  <si>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 Фарм" (ООО "Озон Фарм"), Россия (6345022831); </t>
  </si>
  <si>
    <t xml:space="preserve">Спиронолактон, таблетки, 25 мг, 20 шт. - упаковки ячейковые контурные (1) - пачка картонная </t>
  </si>
  <si>
    <t xml:space="preserve">ЛП-003702 
24.11.2023 1807/20-23 </t>
  </si>
  <si>
    <t xml:space="preserve">Вл.Вып.к.Перв.Уп.Втор.Уп.Пр.Акционерное общество "Медисорб" (АО "Медисорб"), Россия (5908002499); </t>
  </si>
  <si>
    <t xml:space="preserve">Спироноолактон Медисорб, таблетки, 25 мг, 10 шт. - упаковки ячейковые контурные (2) - пачки картонные </t>
  </si>
  <si>
    <t xml:space="preserve">ЛП-№(001011)-(РГ-RU) 
08.11.2023 1699/20-23 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</si>
  <si>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"Велфарм-М", Россия (7735167866); </t>
  </si>
  <si>
    <t xml:space="preserve">Спиронлактон Велфарм, таблетки, 25 мг, 10 шт. - контурная ячейковая упаковка (2) - пачка картонная </t>
  </si>
  <si>
    <t xml:space="preserve">ЛП-005023 
30.10.2023 25-7-4268067-ОПР-изм </t>
  </si>
  <si>
    <t xml:space="preserve">Верошпилактон, таблетки, 25 мг, 20 шт. - контурная ячейковая упаковка (1) - пачка картонная </t>
  </si>
  <si>
    <t xml:space="preserve">Р N001560/01 
06.04.2023 404/20-23 </t>
  </si>
  <si>
    <t xml:space="preserve">ЛП-№(000485)-(РГ-RU) 
06.04.2023 404/20-23 </t>
  </si>
  <si>
    <t xml:space="preserve">Вл.Общество с ограниченной ответственностью "Велфарм" (ООО "Велфарм"), Россия (7733691513); Вып.к.Перв.Уп.Втор.Уп.Пр.ОАО "Марбиофарм", Россия 424006, Республика Марий Эл, г. Йошкар – Ола, ул. К. Маркса, 121, Россия (1215001662); </t>
  </si>
  <si>
    <t xml:space="preserve">Верошпилактон Велфарм, таблетки, 25 мг, 10 шт. - контурная ячейковая упаковка (2) - пачка картонная </t>
  </si>
  <si>
    <t xml:space="preserve">ЛП-005023 
11.01.2023 25-7-4238742-ОПР-изм </t>
  </si>
  <si>
    <t xml:space="preserve">Вл.Акционерное общество "Медисорб" (АО "Медисорб"), Россия (5908002499); Вып.к.Перв.Уп.Втор.Уп.Пр.Акционерное общество "Медисорб" (АО "Медисорб"), Россия (5908002499); </t>
  </si>
  <si>
    <t xml:space="preserve">Спиронолактон Медисорб, таблетки, 25 мг, 10 шт. - упаковки ячейковые контурные (2) - пачки картонные </t>
  </si>
  <si>
    <t xml:space="preserve">ЛП-004654 
10.10.2022 1215/20-22 </t>
  </si>
  <si>
    <t xml:space="preserve">Спиронодлактон, таблетки, 25 мг, 10 шт. - упаковки ячейковые контурные (2) - пачки картонные </t>
  </si>
  <si>
    <t xml:space="preserve">ЛС-002410 
27.09.2022 1109/20-22 </t>
  </si>
  <si>
    <t xml:space="preserve">Вл.АО "ВЕРОФАРМ", Россия; Вып.к.Перв.Уп.Втор.Уп.Пр.Акционерное общество "ВЕРОФАРМ" (АО "ВЕРОФАРМ"), Россия (7725081786); </t>
  </si>
  <si>
    <t xml:space="preserve">Веро-спиронолактон, таблетки, 25 мг, 10 шт. - упаковки ячейковые контурные (2) - пачки картонные </t>
  </si>
  <si>
    <t xml:space="preserve">Р N000029/01 
23.12.2020 (739/20-20-ОПР) </t>
  </si>
  <si>
    <t xml:space="preserve">Спиронолактон, таблетки, 25 мг, 10 шт. - упаковки ячейковые контурные (2) - пачки картонные </t>
  </si>
  <si>
    <t xml:space="preserve">ЛП-006392 
30.10.2020 786/20-20 </t>
  </si>
  <si>
    <t xml:space="preserve">Вл.Общество с ограниченной ответственностью "Озон" (ООО "Озон"), Россия (6345002063); Вып.к.Перв.Уп.Втор.Уп.Пр.Общество с ограниченной ответственностью "Озон Фарм" (ООО "Озон Фарм"), Россия (6345022831); </t>
  </si>
  <si>
    <t xml:space="preserve">Фолиевая кислота, таблетки, 1 мг, 50 шт. - упаковки ячейковые контурные (1) - пачки картонные </t>
  </si>
  <si>
    <t xml:space="preserve">ЛП-№(003133)-(РГ-RU) 
16.11.2023 25-7-4269540-изм </t>
  </si>
  <si>
    <t xml:space="preserve">Вл.Вып.к.Перв.Уп.Втор.Уп.Пр.Акционерное общество "Производственная фармацевтическая компания Обновление" (АО "ПФК Обновление"), Россия (5408151534); </t>
  </si>
  <si>
    <t xml:space="preserve">Фолиевая кислота Реневал, таблетки, 1 мг, 10 шт. - упаковки ячейковые контурные (5) - пачки картонные </t>
  </si>
  <si>
    <t xml:space="preserve">ЛП-005971 
25.07.2023 1018/20-23 </t>
  </si>
  <si>
    <t xml:space="preserve">ЛС-002261 
09.08.2022 25-7-4221378-изм </t>
  </si>
  <si>
    <t xml:space="preserve">Вл.Акционерное общество "Новосибхимфарм" (АО "Новосибхимфарм"), Россия (5405101302); Вып.к.Перв.Уп.Втор.Уп.Пр.Акционерное общество "Валента Фармацевтика" (АО "Валента Фарм"), Россия (5050008117); </t>
  </si>
  <si>
    <t xml:space="preserve">Фолиевая кислота, таблетки, 1 мг, 50 шт. - банки полимерные (1) - пачка картонная </t>
  </si>
  <si>
    <t xml:space="preserve">Р N003076/01 
27.07.2021 (20-4-4180656-ОПР-изм) </t>
  </si>
  <si>
    <t xml:space="preserve">Вл.Вып.к.Перв.Уп.Втор.Уп.Пр.Технолог ЗАО, Украина; </t>
  </si>
  <si>
    <t xml:space="preserve">Фолиевая кислота, таблетки, 1 мг, 50 шт. - контейнеры полимерные (1) - пачки картонные </t>
  </si>
  <si>
    <t xml:space="preserve">ЛСР-005216/10 
24.12.2020 (751/20-20-ОПР) </t>
  </si>
  <si>
    <t xml:space="preserve">Вл.Вып.к.Перв.Уп.Втор.Уп.Пр.Валента Фармацевтика ОАО, Россия; </t>
  </si>
  <si>
    <t xml:space="preserve">Фолиевая кислота, таблетки, 1 мг, 50 шт. - банки полимерные (1) - </t>
  </si>
  <si>
    <t xml:space="preserve">Р N003076/01 
24.12.2020 (751/20-20-ОПР) </t>
  </si>
  <si>
    <t xml:space="preserve">Вл.Вып.к.Перв.Уп.Втор.Уп.Пр.ОАО "Борисовский завод медицинских препаратов" (ОАО "БЗМП"), Республика Беларусь; </t>
  </si>
  <si>
    <t xml:space="preserve">Фолиевая кислота, таблетки, 1 мг, 10 шт - упаковки ячейковые контурные (5) - пачки картонные </t>
  </si>
  <si>
    <t xml:space="preserve">П N010622 
21.12.2020 (670/20-20-ОПР) </t>
  </si>
  <si>
    <t xml:space="preserve">Вл.Борисовский завод медицинских препаратов ОАО, Республика Беларусь; Вып.к.Перв.Уп.Втор.Уп.Пр.ОАО "Борисовский завод медицинских препаратов" (ОАО "БЗМП"), Республика Беларусь; </t>
  </si>
  <si>
    <t xml:space="preserve">Фолиевая кислота, таблетки, 1 мг, 50 шт. - банки (1) - пачки картонные </t>
  </si>
  <si>
    <t xml:space="preserve">Вл.ОАО "Марбиофарм", Россия (1215001662); Вып.к.Перв.Уп.Втор.Уп.Пр.ОАО "Марбиофарм", Россия; </t>
  </si>
  <si>
    <t xml:space="preserve">Фолиевая кислота, таблетки, 1 мг, 10 шт. - упаковки ячейковые контурные (5) - пачки картонные </t>
  </si>
  <si>
    <t xml:space="preserve">ЛП-001467 
18.12.2020 (652/20-20-ОПР) </t>
  </si>
  <si>
    <t>Введен в ГО  10.03.2016, СГ 3 года, нет на фарм. Рынке</t>
  </si>
  <si>
    <t xml:space="preserve">Эуфиллин, раствор для внутривенного введения, 24 мг/мл, 5 мл - ампулы (10) - коробки картонные </t>
  </si>
  <si>
    <t xml:space="preserve">Р N002436/01 
28.02.2024 170/20-24 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</si>
  <si>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</si>
  <si>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 xml:space="preserve">Эуфиллин, раствор для внутривенного введения, 24 мг/мл, 5 мл - ампулы (5) - упаковки ячейковые контурные (2) - пачки картонные </t>
  </si>
  <si>
    <t xml:space="preserve">ЛП-002938 
22.09.2023 1427/20-23/ОС-подтв </t>
  </si>
  <si>
    <t xml:space="preserve">Эуфиллин, раствор для внутривенного введения, 24 мг/мл, 10 мл - ампулы (5) / в комплекте с ножом ампульным или скарификатором, если необходим для ампул данного типа / - пачки картонные </t>
  </si>
  <si>
    <t xml:space="preserve">ЛСР-000883/09 
22.09.2023 1427/20-23/ОС-подтв </t>
  </si>
  <si>
    <t xml:space="preserve">Эуфиллин, раствор для внутривенного введения, 24 мг/мл, 10 мл - ампулы (10) - пачки картонные </t>
  </si>
  <si>
    <t xml:space="preserve">ЛСР-003895/07 
22.09.2023 1427/20-23/ОС-подтв </t>
  </si>
  <si>
    <t xml:space="preserve">Эуфиллин-ЭСКОМ, раствор для внутривенного введения, 24 мг/мл, 10 мл - ампулы (5) - упаковки контурные пластиковые (поддоны) - пачки картонные </t>
  </si>
  <si>
    <t xml:space="preserve">ЛСР-001741/09 
14.08.2023 1139/20-23 </t>
  </si>
  <si>
    <t xml:space="preserve">Эуфиллин, раствор для внутривенного введения, 24 мг/мл, 5 мл - ампулы (10) - пачки картонные </t>
  </si>
  <si>
    <t xml:space="preserve">ЛС-001731 
06.04.2023 408/20-23 </t>
  </si>
  <si>
    <t xml:space="preserve">Эуфиллин, раствор для внутривенного введения, 24 мг/мл, 5 мл - ампулы (10) - пачка картонная </t>
  </si>
  <si>
    <t xml:space="preserve">П N013516/01 
12.09.2022 25-7-4225313-ОПР-изм </t>
  </si>
  <si>
    <t xml:space="preserve">Эуфиллин, раствор для внутривенного введения, 24 мг/мл, 10 мл - ампулы (5) - пачки картонные </t>
  </si>
  <si>
    <t xml:space="preserve">ЛП-003461 
23.12.2020 (731/20-20-ОПР) </t>
  </si>
  <si>
    <t xml:space="preserve">Вл.Вып.к.Перв.Уп.Втор.Уп.Пр.Акционерное общество "Научно-производственное объединение по медицинским иммунобиологическим препаратам "Микроген" (АО "НПО "Микроген"), Россия (7722422237); </t>
  </si>
  <si>
    <t xml:space="preserve">Эуфиллин, раствор для внутривенного введения, 24 мг/мл, 10 мл - ампулы (10) / в комплекте с ножом ампульным или скарификатором, если необходим для ампул данного типа / - пачки картонные </t>
  </si>
  <si>
    <t xml:space="preserve">ЛС-002028 
18.12.2020 (665/20-20-ОПР) </t>
  </si>
  <si>
    <t xml:space="preserve">Вл.Мосхимфармпрепараты им.Н.А.Семашко ОАО, Россия; Вып.к.Перв.Уп.Втор.Уп.Пр.ОАО "Мосхимфармпрепараты" им.Н.А.Семашко", Россия; </t>
  </si>
  <si>
    <t xml:space="preserve">Эуфиллин, раствор для внутривенного введения, 24 мг/мл, 5 мл - ампулы (5) - пачки картонные </t>
  </si>
  <si>
    <t xml:space="preserve">ЛС-001268 
18.12.2020 (605/20-20-ОПР) </t>
  </si>
  <si>
    <t xml:space="preserve">ФКП "Армавирская биофабрика" - Россия </t>
  </si>
  <si>
    <t xml:space="preserve">Эуфиллин, раствор для внутривенного введения 24 мг/мл, 5 мл - ампулы (5) - упаковки ячейковые контурные /в комплекте с ножом ампульным или скарификатором, если необходим для ампул данного типа/ - пачки картонные </t>
  </si>
  <si>
    <t xml:space="preserve">ЛСР-000883/09 
18.12.2020 (605/20-20-ОПР) </t>
  </si>
  <si>
    <t xml:space="preserve">Вл.Мапичем АГ, Швейцария; Вып.к.Перв.Уп.Втор.Уп.Пр.Сишуи Ксирканг Фармасьютикал Ко.Лтд, Китай; </t>
  </si>
  <si>
    <t xml:space="preserve">Эуфиллин, раствор для внутривенного введения, 24 мг/мл, 10 мл - ампулы (10) - упаковки контурные пластиковые (поддоны) - пачки картонные </t>
  </si>
  <si>
    <t xml:space="preserve">ЛСР-000055 
18.12.2020 (605/20-20-ОПР) </t>
  </si>
  <si>
    <t>ГЕПАРИН НАТРИЯ+БЕНЗОКАИН+БЕНЗИЛНИКОТИНАТ, МАЗЬ ДЛЯ НАРУЖНОГО ПРИМЕНЕНИЯ ; дозировка: 100 ЕД+40 мг+0.8 мг/г</t>
  </si>
  <si>
    <t>ГИДРОКОРТИЗОН+ОКСИТЕТРАЦИКЛИН,  МАЗЬ ДЛЯ НАРУЖНОГО ПРИМЕНЕНИЯ ; дозировка: 10 мг+30 мг/г</t>
  </si>
  <si>
    <t>НАФАЗОЛИН, КАПЛИ НАЗАЛЬНЫЕ ; дозировка: 0.5 мг/мл ,10 мл</t>
  </si>
  <si>
    <t>ПЕНТОКСИФИЛЛИН, ТАБЛЕТКИ, ПОКРЫТЫЕ ОБОЛОЧКОЙ ; дозировка: 100 мг</t>
  </si>
  <si>
    <t>БРОМИЗОВАЛ+КАЛЬЦИЯ ГЛЮКОНАТ+КОФЕИН+ПАПАВЕРИН+ФЕНОБАРБИТАЛ, ТАБЛЕТКИ ; дозировка: 150 мг+250 мг+10 мг+20 мг+50 мг</t>
  </si>
  <si>
    <t xml:space="preserve">Вл.Открытое акционерное общество "Борисовский завод медицинских препаратов" (ОАО "БЗМП"), Республика Беларусь (600125834); Вып.к.Перв.Уп.Втор.Уп.Пр.Открытое акционерное общество "Борисовский завод медицинских препаратов" (ОАО "БЗМП"), Республика Беларусь (600125834); </t>
  </si>
  <si>
    <t xml:space="preserve">Гидрохлортиазид, таблетки, 25 мг, 10 шт. - упаковки ячейковые контурные (2) - пачка картонная </t>
  </si>
  <si>
    <t xml:space="preserve">ЛП-006513 
28.02.2024 166/20-24 </t>
  </si>
  <si>
    <t xml:space="preserve">Вл.Вып.к.Перв.Уп.Втор.Уп.Пр.Общество с ограниченной ответственностью "Фармасинтез-Тюмень" (ООО "Фармасинтез-Тюмень"), Россия (7203332653); </t>
  </si>
  <si>
    <t xml:space="preserve">Гидрохлортиазид Фармасинтез, таблетки, 25 мг, 10 шт. - упаковки ячейковые контурные (2) - пачки картонные </t>
  </si>
  <si>
    <t xml:space="preserve">ЛП-007970 
27.05.2022 539/20-22 </t>
  </si>
  <si>
    <t xml:space="preserve">Вл.САНОФИ-АВЕНТИС Прайват Ко.Лтд., Венгрия (12191525-4-44); Вып.к.Перв.Уп.Втор.Уп.Пр.Опелла Хелскеа Венгрия Лтд., Венгрия (01-09-267553); </t>
  </si>
  <si>
    <t xml:space="preserve">Гипотиазид,таблетки, 25 мг, 20 шт. - блистеры (1) - пачки картонные </t>
  </si>
  <si>
    <t xml:space="preserve">ЛП-№(000114)-(РГ-RU) 
29.03.2022 25-7-4208430-ОПР-изм </t>
  </si>
  <si>
    <t xml:space="preserve">Гидрохлортиазид-САР® , таблетки, 25 мг, 10 шт. - упаковки ячейковые контурные (5) - пачки картонные </t>
  </si>
  <si>
    <t xml:space="preserve">Р N003748/01 
29.12.2021 1356/20-21 </t>
  </si>
  <si>
    <t xml:space="preserve">Гидрохлортиазид, таблетки, 25 мг, 10 шт. - упаковки ячейковые контурные (2) - пачки картонные </t>
  </si>
  <si>
    <t xml:space="preserve">Р N001621/01 
23.04.2021 (20-4-4170542-ОПР-изм) </t>
  </si>
  <si>
    <t xml:space="preserve">Вл.САНОФИ-АВЕНТИС Прайват Ко.Лтд., Венгрия (12191525-4-44); Вып.к.Перв.Уп.Втор.Уп.Пр.Хиноин Завод Фармацевтических и Химических продуктов ЗАО, Венгрия (HU17780948); </t>
  </si>
  <si>
    <t xml:space="preserve">Гипотаизид, таблетки, 25 мг, 20 шт. - блистер (1) - пачка картонная </t>
  </si>
  <si>
    <t xml:space="preserve">П N013510/01 
12.03.2021 (20-4-4165615-ОПР-изм) </t>
  </si>
  <si>
    <t xml:space="preserve">Вл.Общество с ограниченной ответственностью "Атолл", Россия; Вып.к.Перв.Уп.Втор.Уп.Пр.ООО "Озон", Россия; </t>
  </si>
  <si>
    <t xml:space="preserve">ЛП-002767 
12.10.2020 398/20-20-ОПР </t>
  </si>
  <si>
    <t xml:space="preserve">Вл.Вып.к.Перв.Уп.Втор.Уп.Пр.ООО "ПРАНАФАРМ", Россия (6316059876); </t>
  </si>
  <si>
    <t xml:space="preserve">ЛП-004823 
12.10.2020 398/20-20-ОПР </t>
  </si>
  <si>
    <t xml:space="preserve">Амброксол, раствор для приема внутрь и ингаляций, 7.5 мг/мл, 100 мл - флаконы (1) / в комплекте с мерным стаканчиком или мерной ложкой / - пачки картонные </t>
  </si>
  <si>
    <t xml:space="preserve">ЛП-002785 
02.12.2022 25-7-4235137-ОПР-изм </t>
  </si>
  <si>
    <t xml:space="preserve">Вл.А.Наттерманн энд Сие. ГмбХ, Германия (DE811160062); Вып.к.Перв.Уп.Втор.Уп.Пр.Институт де Ангели С.р.Л., Италия (IT10274200152); </t>
  </si>
  <si>
    <t xml:space="preserve">Лазолван, раствор для приема внутрь и ингаляций, 7.5 мг/мл, 100 мл - флакон-капельница (1) / в комплекте с мерным стаканчиком / - пачка картонная </t>
  </si>
  <si>
    <t xml:space="preserve">П N016159/01 
29.11.2022 25-7-4234729-ОПР-изм </t>
  </si>
  <si>
    <t xml:space="preserve">Амброксол Реневал, раствор для приема внутрь и ингаляций, 7.5 мг/мл, 4 мл - тюбик-капельницы (10) - пачки картонные </t>
  </si>
  <si>
    <t xml:space="preserve">ЛП-004481 
02.11.2022 25-7-4232145-изм </t>
  </si>
  <si>
    <t xml:space="preserve">Вл.Общество с ограниченной ответственностью "Формула-ФР" (ООО "Формула-ФР"), Россия (7719757138); Вып.к.Перв.Уп.Втор.Уп.Пр.Общество с ограниченной ответственностью "Тульская фармацевтическая фабрика" (ООО Тульская фармацевтическая фабрика), Россия (7105028574); </t>
  </si>
  <si>
    <t xml:space="preserve">ЛП-006520 
12.10.2021 (909/20-21) </t>
  </si>
  <si>
    <t xml:space="preserve">Вл.Тева Фармацевтические Предприятия Лтд, Израиль (557410149); Вып.к.Перв.Уп.Втор.Уп.Пр.Меркле ГмбХ, Германия; </t>
  </si>
  <si>
    <t xml:space="preserve">Амбробене, раствор для приема внутрь и ингаляций, 7.5 мг/мл, 100 мл - флакон-капельницы (1) - пачка картонная ( в комплекте с мерным стаканчиком) </t>
  </si>
  <si>
    <t xml:space="preserve">П N014731/02 
27.11.2020 500/20-20-ОПР </t>
  </si>
  <si>
    <t xml:space="preserve">Вл.Вып.к.Перв.Уп.Втор.Уп.Пр.Закрытое Акционерное Общество "ЭВАЛАР" (ЗАО "ЭВАЛАР"), Россия (2227000087); </t>
  </si>
  <si>
    <t xml:space="preserve">ОРВИС Бронхо Амброксол, раствор для приема внутрь и ингаляций, 7.5 мг/мл, 50 мл - бутылки (1) / в комплекте с стаканом мерным / - пачки картонные </t>
  </si>
  <si>
    <t xml:space="preserve">ЛП-004198
27.11.2020 500/20-20-ОПР  </t>
  </si>
  <si>
    <t xml:space="preserve">Бераксол-СОЛОфарм, раствор для приема внутрь и ингаляций, 7.5 мг/мл, 100 мл - флакон (1) / в комплекте со стаканом мерным / - пачка картонная </t>
  </si>
  <si>
    <t xml:space="preserve">ЛП-004415 
27.11.2020 500/20-20-ОПР </t>
  </si>
  <si>
    <t xml:space="preserve">Вл.Вып.к.Перв.Уп.Втор.Уп.Пр.Акционерное общество "Производственная фармацевтическая компания Обновление" (АО "ПФК Обновление"), Россия; </t>
  </si>
  <si>
    <t xml:space="preserve">Амброксол, раствор для приема внутрь и ингаляций, 7.5 мг/мл, 40 мл - флаконы (1) / в комплекте с мерным стаканчиком или мерной ложечкой / - пачки картонные </t>
  </si>
  <si>
    <t xml:space="preserve">ЛП-004930 
27.11.2020 500/20-20-ОПР </t>
  </si>
  <si>
    <t xml:space="preserve">Вл.Вып.к.Перв.Уп.Втор.Уп.Пр.Акционерное общество "ВЕРТЕКС" (АО "ВЕРТЕКС"), Россия (7810180435); </t>
  </si>
  <si>
    <t xml:space="preserve">Амброксол-ВЕРТЕКС, раствор для приема внутрь и ингаляций, 7.5 мг/мл, 100 мл - флаконы (1) - пачки картонные </t>
  </si>
  <si>
    <t xml:space="preserve">ЛП-005580 
27.11.2020 500/20-20-ОПР </t>
  </si>
  <si>
    <t xml:space="preserve">Вл.Вып.к.Перв.Уп.Втор.Уп.Пр.ОАО "Марбиофарм", Россия (1215001662); </t>
  </si>
  <si>
    <t xml:space="preserve">Амброксол, раствор для приема внутрь и ингаляций, 7.5 мг/мл, 50 мл - флаконы (1) - пачки картонные </t>
  </si>
  <si>
    <t xml:space="preserve">ЛП-005658 
27.11.2020 500/20-20-ОПР </t>
  </si>
  <si>
    <t xml:space="preserve">Вл.Общество с ограниченной ответственностью Химико-фармацевтический концерн "Медполимер" (ООО ХФК "Медполимер"), Россия (7806551951); Вып.к.Перв.Уп.Втор.Уп.Пр.Акционерное общество "Фирма Медполимер" (АО "Фирма Медполимер"), Россия (7806008745); </t>
  </si>
  <si>
    <t xml:space="preserve">Маннитол, раствор для инфузий, 150 мг/мл, 200 мл - контейнеры с 2 портами (1) - пакеты </t>
  </si>
  <si>
    <t xml:space="preserve">ЛП-000898 
21.02.2024 134/2/20-24/ОС </t>
  </si>
  <si>
    <t xml:space="preserve">Маннит, раствор для инфузий, 150 мг/мл, 200 мл - бутылка (32) - коробка картонная (для стационаров) </t>
  </si>
  <si>
    <t xml:space="preserve">Р N002946/01 
21.02.2024 134/2/20-24/ОС </t>
  </si>
  <si>
    <t xml:space="preserve">Вл.Вып.к.Перв.Уп.Втор.Уп.Пр.Публичное акционерное общество "Красфарма" (ПАО "Красфарма"), Россия (2464010490); </t>
  </si>
  <si>
    <t xml:space="preserve">Маннит,раствор для инфузий, 150 мг/мл, 200 мл - контейнер (1) - пачка картонная </t>
  </si>
  <si>
    <t xml:space="preserve">Р N002790/01 
21.02.2024 134/2/20-24/ОС </t>
  </si>
  <si>
    <t xml:space="preserve">Вл.Вып.к.Перв.Уп.Втор.Уп.Пр.Федеральное казенное предприятие "Курская биофабрика - фирма "БИОК" (ФКП "Курская биофабрика"), Россия (4632005642); </t>
  </si>
  <si>
    <t xml:space="preserve">Маннитол, раствор для инфузий, 150 мг/мл, 200 мл - бутылки (20) - коробки картонные (для стационаров) </t>
  </si>
  <si>
    <t xml:space="preserve">ЛП-002837 
14.02.2024 105/20-24/ОС </t>
  </si>
  <si>
    <t xml:space="preserve">Вл.Вып.к.Перв.Уп.Втор.Уп.Пр.Общество с ограниченной ответственностью "ИСТ-ФАРМ" (ООО "ИСТ-ФАРМ"), Россия (2511087220); </t>
  </si>
  <si>
    <t xml:space="preserve">Маннитол, раствор для инфузий, 150 мг/мл, 200 мл - бутылки (1) - ящики картонные (для стационаров) </t>
  </si>
  <si>
    <t xml:space="preserve">ЛП-001947 
14.02.2024 105/20-24/ОС </t>
  </si>
  <si>
    <t xml:space="preserve">Маннитол, раствор для инфузий, 150 мг/мл, 200 мл - бутылки (24) - ящики картонные (для стационаров) </t>
  </si>
  <si>
    <t xml:space="preserve">Р N002520/01  
14.02.2024 105/20-24/ОС </t>
  </si>
  <si>
    <t xml:space="preserve">Маннитол, раствор для инфузий, 150 мг/мл, 200 мл - бутылки (28) - ящики картонные (для стационаров) </t>
  </si>
  <si>
    <t xml:space="preserve">ЛП-008538 
14.02.2024 105/20-24/ОС </t>
  </si>
  <si>
    <t xml:space="preserve">Вл.Вып.к.Перв.Уп.Втор.Уп.Пр.Общество с ограниченной ответственностью "МОСФАРМ" (ООО "МОСФАРМ"), Россия (5042121905); </t>
  </si>
  <si>
    <t xml:space="preserve">Маннитол, раствор для инфузий, 15%, 200 мл - бутылки (1) - пачки картонные </t>
  </si>
  <si>
    <t xml:space="preserve">ЛП-005626 
05.04.2022 279/20-22 </t>
  </si>
  <si>
    <t xml:space="preserve">Вл.Вып.к.Перв.Уп.Втор.Уп.Пр.Товарищество с ограниченной ответственностью "Kelun-Kazpharm" ("Келун-Казфарм"), Республика Казахстан (120840004709); </t>
  </si>
  <si>
    <t xml:space="preserve">Маннитол-Келун-Казфарм , раствор для инфузий, 15%, 200 мл - флаконы (40) - коробки картонные (для стационаров) </t>
  </si>
  <si>
    <t xml:space="preserve">ЛП-004739 
15.03.2021 (117/20-21) </t>
  </si>
  <si>
    <t xml:space="preserve">Вл.Биохимик ОАО, Россия; Вып.к.Перв.Уп.Втор.Уп.Пр.ОАО «Биохимик», Россия; </t>
  </si>
  <si>
    <t xml:space="preserve">Маннит, раствор для инфузий, 150 мг/мл, 200 мл - бутылки (1) - </t>
  </si>
  <si>
    <t xml:space="preserve">Р N002088/01 
22.12.2020 (717/20-20-ОПР) </t>
  </si>
  <si>
    <t xml:space="preserve">Вл.Вып.к.Перв.Уп.Втор.Уп.Пр.ООО "Гротекс", Россия; </t>
  </si>
  <si>
    <t xml:space="preserve">ЛП-002646 
17.12.2020 (576/20-20-ОПР) </t>
  </si>
  <si>
    <t>,</t>
  </si>
  <si>
    <t xml:space="preserve">Маннитол раствор для инфузий, 150 мг/мл, 200 мл - флакон (20) - гофрокороб картонный (для стационаров) </t>
  </si>
  <si>
    <t>Введен в ГО 28.06.2017, СГ 2 года, нет на фарм рынке</t>
  </si>
  <si>
    <t xml:space="preserve">Вл.Вып.к.Перв.Уп.Втор.Уп.Пр.Акционерное общество "ВЕРОФАРМ" (АО "ВЕРОФАРМ"), Россия (7725081786); </t>
  </si>
  <si>
    <t xml:space="preserve">Кепайра-веро® , таблетки, покрытые пленочной оболочкой, 1000 мг, 10 шт. - упаковки ячейковые контурные (3) - пачки картонные </t>
  </si>
  <si>
    <t xml:space="preserve">ЛП-№(004073)-(РГ-RU) 
28.02.2024 25-7-4279580-изм </t>
  </si>
  <si>
    <t xml:space="preserve">Вл.Вып.к.Перв.Уп.Втор.Уп.Пр.Закрытое акционерное общество "Канонфарма продакшн" (ЗАО "Канонфарма продакшн"), Россия (5050026081); </t>
  </si>
  <si>
    <t xml:space="preserve">Леветирацетам Канон, таблетки, покрытые пленочной оболочкой, 1000 мг, 10 шт. - упаковки ячейковые контурные (6) - пачки картонные </t>
  </si>
  <si>
    <t xml:space="preserve">ЛП-№(003589)-(РГ-RU) 
18.01.2024 25-7-4272853-ОПР-изм </t>
  </si>
  <si>
    <t xml:space="preserve">Вл.Вып.к.Перв.Уп.Втор.Уп.Пр.Общество с ограниченной ответственностью "ГЕРОФАРМ" (ООО "ГЕРОФАРМ"), Россия (7826043970); </t>
  </si>
  <si>
    <t xml:space="preserve">Леветинол, таблетки, покрытые пленочной оболочкой, 1000 мг, 10 шт. - упаковки ячейковые контурные (6) - пачки картонные </t>
  </si>
  <si>
    <t xml:space="preserve">ЛП-№(002798)-(РГ-RU)
21.08.2023 25-7-4261679-ОПР-изм  </t>
  </si>
  <si>
    <t xml:space="preserve">Леветирацетам Алиум, таблетки, покрытые пленочной оболочкой, 1000 мг, 10 шт. - контурная ячейковая упаковка (3) - пачка картонная </t>
  </si>
  <si>
    <t xml:space="preserve">ЛП-№(001383)-(РГ-RU) 
14.07.2023 990/20-23 </t>
  </si>
  <si>
    <t xml:space="preserve">ЛП-003089 
14.07.2023 990/20-23 </t>
  </si>
  <si>
    <t xml:space="preserve">Леветинол, таблетки покрытые пленочной оболочкой, 1000 мг, 10 шт. - упаковки ячейковые контурные (3) - пачки картонные </t>
  </si>
  <si>
    <t xml:space="preserve">ЛП-002021 
28.03.2023 358/20-23 </t>
  </si>
  <si>
    <t xml:space="preserve">Леветирацетам, таблетки, покрытые пленочной оболочкой, 1000 мг, 30 шт. - банки (1) - пачки картонные </t>
  </si>
  <si>
    <t xml:space="preserve">ЛП-005244 
21.12.2020 (702/20-20-ОПР) </t>
  </si>
  <si>
    <t xml:space="preserve">Вл.Вып.к.Перв.Уп.Втор.Уп.БЕЛУПО, лекарства и косметика д.д., Республика Хорватия; Пр.Ривофарм С.А., Швейцария; </t>
  </si>
  <si>
    <t xml:space="preserve">Конвилепт, таблетки покрытые пленочной оболочкой, 1000 мг, 6 шт. - блистеры (10) - пачки картонные </t>
  </si>
  <si>
    <t xml:space="preserve">ЛП-004250 
21.12.2020 (702/20-20-ОПР) </t>
  </si>
  <si>
    <t xml:space="preserve">Вл.Общество с ограниченной ответственностью "Технология лекарств" (ООО "Технология лекарств"), Россия (5047082270); Вып.к.Перв.Уп.Втор.Уп.Пр.ООО "Технология лекарств", Россия; </t>
  </si>
  <si>
    <t xml:space="preserve">Леветирацетам, таблетки покрытые пленочной оболочкой, 1000 мг, 30 шт. - банки (1) - пачки картонные </t>
  </si>
  <si>
    <t xml:space="preserve">ЛП-003042 
21.12.2020 (702/20-20-ОПР) </t>
  </si>
  <si>
    <t xml:space="preserve">Вл.Вып.к.Перв.Уп.Втор.Уп.Пр.Фармацевтический завод "ПОЛЬФАРМА" АО, Польша; </t>
  </si>
  <si>
    <t xml:space="preserve">Леветирацетам Акрихин, таблетки покрытые пленочной оболочкой, 1000 мг, 10 шт. - упаковка контурная ячейковая (3) - пачка картонная </t>
  </si>
  <si>
    <t xml:space="preserve">ЛП-002875 
21.12.2020 (702/20-20-ОПР) </t>
  </si>
  <si>
    <t xml:space="preserve">Вл.Хетеро Лабс Лимитед, Индия (AAACH5506R); Вып.к.Перв.Уп.Втор.Уп.Пр.ООО "МАКИЗ-ФАРМА", Россия; </t>
  </si>
  <si>
    <t xml:space="preserve">Леветирацетам, таблетки покрытые пленочной оболочкой, 1000 мг, 10 шт. - блистер (6) - пачки картонные </t>
  </si>
  <si>
    <t xml:space="preserve">ЛП-001606 
21.12.2020 (702/20-20-ОПР) </t>
  </si>
  <si>
    <t xml:space="preserve">Вл.ООО "Нанолек", Россия; Вып.к.Перв.Уп.Втор.Уп.Пр.Абди Ибрахим Иляч Санайи ве Тиджарет Аноним Ширкети, Турция; </t>
  </si>
  <si>
    <t xml:space="preserve">Эпикепран, таблетки покрытые пленочной оболочкой, 1000 мг, 10 шт. - упаковки ячейковые контурные (5) - пачки картонные </t>
  </si>
  <si>
    <t xml:space="preserve">ЛП-000783 
21.12.2020 (702/20-20-ОПР) </t>
  </si>
  <si>
    <t xml:space="preserve">Вл.ЮСБ Фарма С.А., Бельгия (0403.096.168); Вып.к.Перв.Уп.Втор.Уп.Пр.ЮСБ Фарма С.А., Бельгия (0403.096.168); </t>
  </si>
  <si>
    <t xml:space="preserve">Кеппра, таблетки покрытые пленочной оболочкой, 1 г, 10 шт. - упаковки ячейковые контурные (3) - пачки картонные </t>
  </si>
  <si>
    <t xml:space="preserve">П N014627/01 
21.12.2020 (702/20-20-ОПР) </t>
  </si>
  <si>
    <t>Введен в ГО 30.11.2017, СГ 3 года, нет на фарм рынке</t>
  </si>
  <si>
    <t xml:space="preserve">0372200048023000806 от 18.12.23 </t>
  </si>
  <si>
    <t xml:space="preserve">0372200048023000305 от 02.05.23 </t>
  </si>
  <si>
    <t xml:space="preserve">0372200048023000606 от 20.09.23 </t>
  </si>
  <si>
    <t xml:space="preserve">0372200048023000782 от 13.12.23 </t>
  </si>
  <si>
    <t xml:space="preserve">Референтная цена
</t>
  </si>
  <si>
    <r>
      <t xml:space="preserve">Условия оплаты </t>
    </r>
    <r>
      <rPr>
        <sz val="8"/>
        <color rgb="FF000000"/>
        <rFont val="Times New Roman"/>
        <family val="1"/>
        <charset val="204"/>
      </rPr>
      <t>- безналичный расчёт по факту поставки товара в течение 10 календарных дней.</t>
    </r>
  </si>
  <si>
    <t>21.20.10.233-000003-1-00029-0000000000000</t>
  </si>
  <si>
    <t xml:space="preserve">ТАБЛЕТКИ, ПОКРЫТЫЕ ОБОЛОЧКОЙ ; дозировка: 1000 мг </t>
  </si>
  <si>
    <t xml:space="preserve">Начальная максимальная цена контракта 96 591 руб. 50 коп. (Девяносто шесть тысяч пятьсот девяносто один рубль 50 коп.) </t>
  </si>
</sst>
</file>

<file path=xl/styles.xml><?xml version="1.0" encoding="utf-8"?>
<styleSheet xmlns="http://schemas.openxmlformats.org/spreadsheetml/2006/main">
  <numFmts count="4">
    <numFmt numFmtId="164" formatCode="#,###.00"/>
    <numFmt numFmtId="165" formatCode="#,##0.00_ ;\-#,##0.00\ "/>
    <numFmt numFmtId="166" formatCode="0.00_ ;\-0.00\ "/>
    <numFmt numFmtId="167" formatCode="000000"/>
  </numFmts>
  <fonts count="22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8"/>
      <name val="Times New Roman"/>
      <family val="1"/>
      <charset val="1"/>
    </font>
    <font>
      <sz val="8"/>
      <color rgb="FF00000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i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i/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1"/>
    </font>
    <font>
      <u/>
      <sz val="10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color rgb="FF000000"/>
      <name val="Calibri"/>
      <family val="2"/>
      <charset val="1"/>
    </font>
    <font>
      <u/>
      <sz val="8"/>
      <color rgb="FF000000"/>
      <name val="Calibri"/>
      <family val="2"/>
      <charset val="204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5" tint="0.79998168889431442"/>
        <bgColor rgb="FFFFFFCC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6" tint="0.79998168889431442"/>
        <bgColor rgb="FFFFFFCC"/>
      </patternFill>
    </fill>
    <fill>
      <patternFill patternType="solid">
        <fgColor theme="8" tint="0.7999816888943144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rgb="FFCCCCFF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166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6" fillId="2" borderId="1" xfId="0" applyFont="1" applyFill="1" applyBorder="1" applyAlignment="1">
      <alignment horizontal="left" vertical="center" wrapText="1"/>
    </xf>
    <xf numFmtId="0" fontId="1" fillId="2" borderId="0" xfId="0" applyFont="1" applyFill="1"/>
    <xf numFmtId="0" fontId="9" fillId="2" borderId="1" xfId="0" applyFont="1" applyFill="1" applyBorder="1" applyAlignment="1">
      <alignment horizontal="left" vertical="center" wrapText="1"/>
    </xf>
    <xf numFmtId="165" fontId="9" fillId="2" borderId="2" xfId="0" applyNumberFormat="1" applyFont="1" applyFill="1" applyBorder="1" applyAlignment="1">
      <alignment horizontal="center" vertical="center" wrapText="1"/>
    </xf>
    <xf numFmtId="0" fontId="0" fillId="0" borderId="0" xfId="0" applyFont="1"/>
    <xf numFmtId="0" fontId="16" fillId="0" borderId="0" xfId="0" applyFont="1"/>
    <xf numFmtId="0" fontId="9" fillId="0" borderId="0" xfId="0" applyFont="1"/>
    <xf numFmtId="0" fontId="15" fillId="0" borderId="0" xfId="0" applyFont="1"/>
    <xf numFmtId="0" fontId="5" fillId="2" borderId="1" xfId="0" applyFont="1" applyFill="1" applyBorder="1" applyAlignment="1">
      <alignment horizontal="center" vertical="center" wrapText="1"/>
    </xf>
    <xf numFmtId="165" fontId="5" fillId="6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5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horizontal="center" vertical="center" wrapText="1"/>
    </xf>
    <xf numFmtId="164" fontId="9" fillId="7" borderId="1" xfId="0" applyNumberFormat="1" applyFont="1" applyFill="1" applyBorder="1" applyAlignment="1">
      <alignment horizontal="center" vertical="center" wrapText="1"/>
    </xf>
    <xf numFmtId="167" fontId="17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5" fontId="9" fillId="9" borderId="1" xfId="0" applyNumberFormat="1" applyFont="1" applyFill="1" applyBorder="1" applyAlignment="1">
      <alignment horizontal="center" vertical="center" wrapText="1"/>
    </xf>
    <xf numFmtId="165" fontId="9" fillId="10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7" fillId="8" borderId="2" xfId="0" applyNumberFormat="1" applyFont="1" applyFill="1" applyBorder="1" applyAlignment="1">
      <alignment horizontal="center" vertical="center" wrapText="1"/>
    </xf>
    <xf numFmtId="0" fontId="1" fillId="7" borderId="0" xfId="0" applyFont="1" applyFill="1"/>
    <xf numFmtId="0" fontId="18" fillId="0" borderId="0" xfId="0" applyFont="1"/>
    <xf numFmtId="0" fontId="6" fillId="0" borderId="0" xfId="0" applyFont="1"/>
    <xf numFmtId="0" fontId="19" fillId="0" borderId="0" xfId="0" applyFont="1"/>
    <xf numFmtId="165" fontId="9" fillId="8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0" fontId="9" fillId="7" borderId="1" xfId="0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4" fontId="9" fillId="0" borderId="0" xfId="0" applyNumberFormat="1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10" fillId="2" borderId="3" xfId="0" applyFont="1" applyFill="1" applyBorder="1" applyAlignment="1"/>
    <xf numFmtId="0" fontId="9" fillId="0" borderId="1" xfId="0" applyFont="1" applyBorder="1" applyAlignment="1">
      <alignment horizontal="center" vertical="center"/>
    </xf>
    <xf numFmtId="0" fontId="5" fillId="7" borderId="5" xfId="0" applyFont="1" applyFill="1" applyBorder="1" applyAlignment="1">
      <alignment horizontal="center" vertical="center" wrapText="1"/>
    </xf>
    <xf numFmtId="0" fontId="0" fillId="2" borderId="0" xfId="0" applyFont="1" applyFill="1" applyAlignment="1"/>
    <xf numFmtId="0" fontId="0" fillId="0" borderId="0" xfId="0" applyAlignment="1"/>
    <xf numFmtId="0" fontId="9" fillId="0" borderId="1" xfId="0" applyFont="1" applyBorder="1" applyAlignment="1">
      <alignment horizontal="center" vertical="center"/>
    </xf>
    <xf numFmtId="0" fontId="9" fillId="2" borderId="0" xfId="0" applyFont="1" applyFill="1" applyAlignment="1"/>
    <xf numFmtId="164" fontId="6" fillId="7" borderId="1" xfId="0" applyNumberFormat="1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10" fillId="2" borderId="0" xfId="0" applyFont="1" applyFill="1" applyBorder="1" applyAlignment="1">
      <alignment wrapText="1"/>
    </xf>
    <xf numFmtId="0" fontId="9" fillId="0" borderId="1" xfId="0" applyFont="1" applyBorder="1" applyAlignment="1">
      <alignment horizontal="center" vertical="center"/>
    </xf>
    <xf numFmtId="164" fontId="6" fillId="7" borderId="5" xfId="0" applyNumberFormat="1" applyFont="1" applyFill="1" applyBorder="1" applyAlignment="1">
      <alignment horizontal="center" vertical="center" wrapText="1"/>
    </xf>
    <xf numFmtId="164" fontId="7" fillId="7" borderId="5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165" fontId="9" fillId="2" borderId="1" xfId="0" applyNumberFormat="1" applyFont="1" applyFill="1" applyBorder="1" applyAlignment="1">
      <alignment horizontal="center" vertical="center" wrapText="1"/>
    </xf>
    <xf numFmtId="2" fontId="9" fillId="2" borderId="1" xfId="0" applyNumberFormat="1" applyFont="1" applyFill="1" applyBorder="1" applyAlignment="1">
      <alignment horizontal="center" vertical="center" wrapText="1"/>
    </xf>
    <xf numFmtId="165" fontId="9" fillId="4" borderId="1" xfId="0" applyNumberFormat="1" applyFont="1" applyFill="1" applyBorder="1" applyAlignment="1">
      <alignment horizontal="center" vertical="center"/>
    </xf>
    <xf numFmtId="165" fontId="9" fillId="3" borderId="1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65" fontId="9" fillId="0" borderId="2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165" fontId="9" fillId="0" borderId="6" xfId="0" applyNumberFormat="1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165" fontId="7" fillId="8" borderId="1" xfId="0" applyNumberFormat="1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wrapText="1"/>
    </xf>
    <xf numFmtId="0" fontId="6" fillId="7" borderId="6" xfId="0" applyFont="1" applyFill="1" applyBorder="1" applyAlignment="1">
      <alignment wrapText="1"/>
    </xf>
    <xf numFmtId="0" fontId="0" fillId="0" borderId="6" xfId="0" applyBorder="1" applyAlignment="1">
      <alignment wrapText="1"/>
    </xf>
    <xf numFmtId="0" fontId="0" fillId="0" borderId="7" xfId="0" applyBorder="1" applyAlignment="1">
      <alignment wrapText="1"/>
    </xf>
    <xf numFmtId="165" fontId="5" fillId="9" borderId="1" xfId="0" applyNumberFormat="1" applyFont="1" applyFill="1" applyBorder="1" applyAlignment="1">
      <alignment horizontal="center" vertical="center" wrapText="1"/>
    </xf>
    <xf numFmtId="164" fontId="7" fillId="8" borderId="2" xfId="0" applyNumberFormat="1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wrapText="1"/>
    </xf>
    <xf numFmtId="0" fontId="6" fillId="7" borderId="2" xfId="0" applyFont="1" applyFill="1" applyBorder="1" applyAlignment="1">
      <alignment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5" fontId="6" fillId="7" borderId="1" xfId="0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wrapText="1"/>
    </xf>
    <xf numFmtId="0" fontId="7" fillId="7" borderId="2" xfId="0" applyFont="1" applyFill="1" applyBorder="1" applyAlignment="1">
      <alignment vertical="center" wrapText="1"/>
    </xf>
    <xf numFmtId="164" fontId="7" fillId="7" borderId="2" xfId="0" applyNumberFormat="1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0" fontId="6" fillId="7" borderId="7" xfId="0" applyFont="1" applyFill="1" applyBorder="1" applyAlignment="1">
      <alignment wrapText="1"/>
    </xf>
    <xf numFmtId="0" fontId="6" fillId="7" borderId="7" xfId="0" applyFont="1" applyFill="1" applyBorder="1" applyAlignment="1">
      <alignment vertical="center" wrapText="1"/>
    </xf>
    <xf numFmtId="0" fontId="6" fillId="7" borderId="4" xfId="0" applyFont="1" applyFill="1" applyBorder="1" applyAlignment="1">
      <alignment wrapText="1"/>
    </xf>
    <xf numFmtId="0" fontId="6" fillId="7" borderId="11" xfId="0" applyFont="1" applyFill="1" applyBorder="1" applyAlignment="1">
      <alignment wrapText="1"/>
    </xf>
    <xf numFmtId="0" fontId="6" fillId="7" borderId="5" xfId="0" applyFont="1" applyFill="1" applyBorder="1" applyAlignment="1">
      <alignment wrapText="1"/>
    </xf>
    <xf numFmtId="0" fontId="6" fillId="7" borderId="4" xfId="0" applyFont="1" applyFill="1" applyBorder="1" applyAlignment="1">
      <alignment vertical="center" wrapText="1"/>
    </xf>
    <xf numFmtId="164" fontId="6" fillId="7" borderId="4" xfId="0" applyNumberFormat="1" applyFont="1" applyFill="1" applyBorder="1" applyAlignment="1">
      <alignment horizontal="center" vertical="center" wrapText="1"/>
    </xf>
    <xf numFmtId="164" fontId="6" fillId="7" borderId="7" xfId="0" applyNumberFormat="1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vertical="center" wrapText="1"/>
    </xf>
    <xf numFmtId="0" fontId="0" fillId="0" borderId="10" xfId="0" applyBorder="1" applyAlignment="1">
      <alignment vertical="center"/>
    </xf>
    <xf numFmtId="0" fontId="5" fillId="7" borderId="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6" fillId="7" borderId="1" xfId="0" applyFont="1" applyFill="1" applyBorder="1" applyAlignment="1">
      <alignment vertical="center" wrapText="1"/>
    </xf>
    <xf numFmtId="2" fontId="6" fillId="7" borderId="1" xfId="0" applyNumberFormat="1" applyFont="1" applyFill="1" applyBorder="1" applyAlignment="1">
      <alignment horizontal="center" vertical="center" wrapText="1"/>
    </xf>
    <xf numFmtId="2" fontId="6" fillId="7" borderId="2" xfId="0" applyNumberFormat="1" applyFont="1" applyFill="1" applyBorder="1" applyAlignment="1">
      <alignment horizontal="center" vertical="center" wrapText="1"/>
    </xf>
    <xf numFmtId="2" fontId="6" fillId="7" borderId="7" xfId="0" applyNumberFormat="1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vertical="center" wrapText="1"/>
    </xf>
    <xf numFmtId="2" fontId="7" fillId="7" borderId="1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wrapText="1"/>
    </xf>
    <xf numFmtId="0" fontId="0" fillId="0" borderId="0" xfId="0" applyAlignment="1"/>
    <xf numFmtId="0" fontId="6" fillId="0" borderId="0" xfId="0" applyFont="1" applyAlignment="1">
      <alignment wrapText="1"/>
    </xf>
    <xf numFmtId="0" fontId="0" fillId="0" borderId="0" xfId="0" applyAlignment="1">
      <alignment wrapText="1"/>
    </xf>
    <xf numFmtId="165" fontId="10" fillId="2" borderId="1" xfId="0" applyNumberFormat="1" applyFont="1" applyFill="1" applyBorder="1" applyAlignment="1">
      <alignment horizontal="center"/>
    </xf>
    <xf numFmtId="0" fontId="10" fillId="2" borderId="0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wrapText="1"/>
    </xf>
    <xf numFmtId="0" fontId="7" fillId="7" borderId="6" xfId="0" applyFont="1" applyFill="1" applyBorder="1" applyAlignment="1">
      <alignment wrapText="1"/>
    </xf>
    <xf numFmtId="0" fontId="0" fillId="0" borderId="6" xfId="0" applyBorder="1" applyAlignment="1"/>
    <xf numFmtId="0" fontId="15" fillId="2" borderId="3" xfId="0" applyFont="1" applyFill="1" applyBorder="1" applyAlignment="1">
      <alignment wrapText="1"/>
    </xf>
    <xf numFmtId="2" fontId="7" fillId="7" borderId="2" xfId="0" applyNumberFormat="1" applyFont="1" applyFill="1" applyBorder="1" applyAlignment="1">
      <alignment horizontal="center" vertical="center" wrapText="1"/>
    </xf>
    <xf numFmtId="2" fontId="7" fillId="7" borderId="7" xfId="0" applyNumberFormat="1" applyFont="1" applyFill="1" applyBorder="1" applyAlignment="1">
      <alignment horizontal="center" vertical="center" wrapText="1"/>
    </xf>
    <xf numFmtId="0" fontId="7" fillId="7" borderId="7" xfId="0" applyFont="1" applyFill="1" applyBorder="1" applyAlignment="1">
      <alignment vertical="center" wrapText="1"/>
    </xf>
    <xf numFmtId="164" fontId="7" fillId="7" borderId="7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164" fontId="7" fillId="8" borderId="7" xfId="0" applyNumberFormat="1" applyFont="1" applyFill="1" applyBorder="1" applyAlignment="1">
      <alignment horizontal="center" vertical="center" wrapText="1"/>
    </xf>
    <xf numFmtId="165" fontId="7" fillId="11" borderId="2" xfId="0" applyNumberFormat="1" applyFont="1" applyFill="1" applyBorder="1" applyAlignment="1">
      <alignment horizontal="center" vertical="center" wrapText="1"/>
    </xf>
    <xf numFmtId="165" fontId="7" fillId="11" borderId="7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9" fillId="0" borderId="0" xfId="0" applyFont="1" applyAlignment="1">
      <alignment wrapText="1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7" borderId="2" xfId="0" applyFont="1" applyFill="1" applyBorder="1" applyAlignment="1">
      <alignment horizontal="left" wrapText="1"/>
    </xf>
    <xf numFmtId="0" fontId="6" fillId="7" borderId="7" xfId="0" applyFont="1" applyFill="1" applyBorder="1" applyAlignment="1">
      <alignment horizontal="left" wrapText="1"/>
    </xf>
    <xf numFmtId="0" fontId="6" fillId="7" borderId="6" xfId="0" applyFont="1" applyFill="1" applyBorder="1" applyAlignment="1">
      <alignment horizontal="left" wrapText="1"/>
    </xf>
    <xf numFmtId="0" fontId="7" fillId="7" borderId="2" xfId="0" applyFont="1" applyFill="1" applyBorder="1" applyAlignment="1">
      <alignment horizontal="left" wrapText="1"/>
    </xf>
    <xf numFmtId="0" fontId="7" fillId="7" borderId="7" xfId="0" applyFont="1" applyFill="1" applyBorder="1" applyAlignment="1">
      <alignment horizontal="left" wrapText="1"/>
    </xf>
    <xf numFmtId="0" fontId="7" fillId="7" borderId="6" xfId="0" applyFont="1" applyFill="1" applyBorder="1" applyAlignment="1">
      <alignment horizontal="left" wrapText="1"/>
    </xf>
    <xf numFmtId="0" fontId="6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0C2CD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J213"/>
  <sheetViews>
    <sheetView tabSelected="1" topLeftCell="A184" zoomScale="80" zoomScaleNormal="80" workbookViewId="0">
      <selection activeCell="Q122" sqref="Q122"/>
    </sheetView>
  </sheetViews>
  <sheetFormatPr defaultColWidth="8.7109375" defaultRowHeight="15"/>
  <cols>
    <col min="1" max="1" width="4.7109375" style="1" customWidth="1"/>
    <col min="2" max="2" width="17.5703125" style="1" customWidth="1"/>
    <col min="3" max="3" width="16.42578125" style="1" customWidth="1"/>
    <col min="4" max="4" width="5.42578125" style="1" customWidth="1"/>
    <col min="5" max="5" width="5.28515625" style="1" customWidth="1"/>
    <col min="6" max="6" width="6.140625" style="1" customWidth="1"/>
    <col min="7" max="7" width="8" style="1" customWidth="1"/>
    <col min="8" max="8" width="11.42578125" style="1" customWidth="1"/>
    <col min="9" max="9" width="11.7109375" style="1" customWidth="1"/>
    <col min="10" max="10" width="9.85546875" style="1" customWidth="1"/>
    <col min="11" max="11" width="8.42578125" style="1" customWidth="1"/>
    <col min="12" max="12" width="10.85546875" style="1" customWidth="1"/>
    <col min="13" max="13" width="8.7109375" style="1" customWidth="1"/>
    <col min="14" max="14" width="9.85546875" style="1" customWidth="1"/>
    <col min="15" max="15" width="16.28515625" style="1" customWidth="1"/>
    <col min="16" max="16" width="16.85546875" style="1" customWidth="1"/>
    <col min="17" max="17" width="7.42578125" style="1" customWidth="1"/>
    <col min="18" max="18" width="15.5703125" style="1" customWidth="1"/>
    <col min="19" max="1024" width="8.7109375" style="1"/>
  </cols>
  <sheetData>
    <row r="1" spans="1:15" ht="39.75" customHeight="1">
      <c r="A1" s="110" t="s">
        <v>46</v>
      </c>
      <c r="B1" s="110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</row>
    <row r="2" spans="1:15" ht="349.5" customHeight="1">
      <c r="A2" s="111" t="s">
        <v>57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</row>
    <row r="3" spans="1:15" ht="55.5" customHeight="1">
      <c r="A3" s="2" t="s">
        <v>0</v>
      </c>
      <c r="B3" s="112" t="s">
        <v>1</v>
      </c>
      <c r="C3" s="112"/>
      <c r="D3" s="112" t="s">
        <v>2</v>
      </c>
      <c r="E3" s="112"/>
      <c r="F3" s="112"/>
      <c r="G3" s="112"/>
      <c r="H3" s="112"/>
      <c r="I3" s="112" t="s">
        <v>3</v>
      </c>
      <c r="J3" s="112"/>
      <c r="K3" s="112" t="s">
        <v>4</v>
      </c>
      <c r="L3" s="112"/>
      <c r="M3" s="112" t="s">
        <v>5</v>
      </c>
      <c r="N3" s="112"/>
      <c r="O3" s="25" t="s">
        <v>6</v>
      </c>
    </row>
    <row r="4" spans="1:15" ht="45.75" customHeight="1">
      <c r="A4" s="61">
        <v>1</v>
      </c>
      <c r="B4" s="91"/>
      <c r="C4" s="91"/>
      <c r="D4" s="85" t="s">
        <v>102</v>
      </c>
      <c r="E4" s="86"/>
      <c r="F4" s="86"/>
      <c r="G4" s="86"/>
      <c r="H4" s="99"/>
      <c r="I4" s="113"/>
      <c r="J4" s="113"/>
      <c r="K4" s="114" t="s">
        <v>18</v>
      </c>
      <c r="L4" s="114"/>
      <c r="M4" s="115" t="s">
        <v>18</v>
      </c>
      <c r="N4" s="116"/>
      <c r="O4" s="52" t="s">
        <v>18</v>
      </c>
    </row>
    <row r="5" spans="1:15" ht="96.75" customHeight="1">
      <c r="A5" s="69">
        <v>2</v>
      </c>
      <c r="B5" s="91" t="s">
        <v>150</v>
      </c>
      <c r="C5" s="91"/>
      <c r="D5" s="91" t="s">
        <v>151</v>
      </c>
      <c r="E5" s="91"/>
      <c r="F5" s="91"/>
      <c r="G5" s="91"/>
      <c r="H5" s="91"/>
      <c r="I5" s="113" t="s">
        <v>152</v>
      </c>
      <c r="J5" s="113"/>
      <c r="K5" s="114">
        <v>88.39</v>
      </c>
      <c r="L5" s="114"/>
      <c r="M5" s="115">
        <f>K5/O5</f>
        <v>4.4195000000000002</v>
      </c>
      <c r="N5" s="116"/>
      <c r="O5" s="52">
        <v>20</v>
      </c>
    </row>
    <row r="6" spans="1:15" ht="40.5" customHeight="1">
      <c r="A6" s="144"/>
      <c r="B6" s="91" t="s">
        <v>109</v>
      </c>
      <c r="C6" s="91"/>
      <c r="D6" s="91" t="s">
        <v>153</v>
      </c>
      <c r="E6" s="91"/>
      <c r="F6" s="91"/>
      <c r="G6" s="91"/>
      <c r="H6" s="91"/>
      <c r="I6" s="113" t="s">
        <v>154</v>
      </c>
      <c r="J6" s="113"/>
      <c r="K6" s="114">
        <v>89.45</v>
      </c>
      <c r="L6" s="114"/>
      <c r="M6" s="115">
        <f t="shared" ref="M6:M8" si="0">K6/O6</f>
        <v>2.9816666666666669</v>
      </c>
      <c r="N6" s="116"/>
      <c r="O6" s="52">
        <v>30</v>
      </c>
    </row>
    <row r="7" spans="1:15" ht="71.25" customHeight="1">
      <c r="A7" s="144"/>
      <c r="B7" s="91" t="s">
        <v>155</v>
      </c>
      <c r="C7" s="91"/>
      <c r="D7" s="91" t="s">
        <v>156</v>
      </c>
      <c r="E7" s="91"/>
      <c r="F7" s="91"/>
      <c r="G7" s="91"/>
      <c r="H7" s="91"/>
      <c r="I7" s="113" t="s">
        <v>157</v>
      </c>
      <c r="J7" s="113"/>
      <c r="K7" s="114">
        <v>51.81</v>
      </c>
      <c r="L7" s="114"/>
      <c r="M7" s="115">
        <f t="shared" si="0"/>
        <v>2.5905</v>
      </c>
      <c r="N7" s="116"/>
      <c r="O7" s="52">
        <v>20</v>
      </c>
    </row>
    <row r="8" spans="1:15" ht="45" customHeight="1">
      <c r="A8" s="144"/>
      <c r="B8" s="91" t="s">
        <v>158</v>
      </c>
      <c r="C8" s="91"/>
      <c r="D8" s="91" t="s">
        <v>159</v>
      </c>
      <c r="E8" s="91"/>
      <c r="F8" s="91"/>
      <c r="G8" s="91"/>
      <c r="H8" s="91"/>
      <c r="I8" s="113" t="s">
        <v>160</v>
      </c>
      <c r="J8" s="113"/>
      <c r="K8" s="114">
        <v>55.88</v>
      </c>
      <c r="L8" s="114"/>
      <c r="M8" s="115">
        <f t="shared" si="0"/>
        <v>2.794</v>
      </c>
      <c r="N8" s="116"/>
      <c r="O8" s="52">
        <v>20</v>
      </c>
    </row>
    <row r="9" spans="1:15" ht="72.75" customHeight="1">
      <c r="A9" s="144"/>
      <c r="B9" s="91" t="s">
        <v>161</v>
      </c>
      <c r="C9" s="91"/>
      <c r="D9" s="91" t="s">
        <v>162</v>
      </c>
      <c r="E9" s="91"/>
      <c r="F9" s="91"/>
      <c r="G9" s="91"/>
      <c r="H9" s="91"/>
      <c r="I9" s="113" t="s">
        <v>163</v>
      </c>
      <c r="J9" s="113"/>
      <c r="K9" s="114">
        <v>49.8</v>
      </c>
      <c r="L9" s="114"/>
      <c r="M9" s="115">
        <f t="shared" ref="M9" si="1">K9/O9</f>
        <v>2.4899999999999998</v>
      </c>
      <c r="N9" s="116"/>
      <c r="O9" s="52">
        <v>20</v>
      </c>
    </row>
    <row r="10" spans="1:15" ht="82.5" customHeight="1">
      <c r="A10" s="144"/>
      <c r="B10" s="91" t="s">
        <v>88</v>
      </c>
      <c r="C10" s="91"/>
      <c r="D10" s="91" t="s">
        <v>164</v>
      </c>
      <c r="E10" s="91"/>
      <c r="F10" s="91"/>
      <c r="G10" s="91"/>
      <c r="H10" s="91"/>
      <c r="I10" s="113" t="s">
        <v>165</v>
      </c>
      <c r="J10" s="113"/>
      <c r="K10" s="114">
        <v>69</v>
      </c>
      <c r="L10" s="114"/>
      <c r="M10" s="115">
        <f t="shared" ref="M10" si="2">K10/O10</f>
        <v>3.45</v>
      </c>
      <c r="N10" s="116"/>
      <c r="O10" s="52">
        <v>20</v>
      </c>
    </row>
    <row r="11" spans="1:15" ht="85.5" customHeight="1">
      <c r="A11" s="144"/>
      <c r="B11" s="91" t="s">
        <v>88</v>
      </c>
      <c r="C11" s="91"/>
      <c r="D11" s="91" t="s">
        <v>164</v>
      </c>
      <c r="E11" s="91"/>
      <c r="F11" s="91"/>
      <c r="G11" s="91"/>
      <c r="H11" s="91"/>
      <c r="I11" s="113" t="s">
        <v>166</v>
      </c>
      <c r="J11" s="113"/>
      <c r="K11" s="114">
        <v>69</v>
      </c>
      <c r="L11" s="114"/>
      <c r="M11" s="115">
        <f t="shared" ref="M11" si="3">K11/O11</f>
        <v>3.45</v>
      </c>
      <c r="N11" s="116"/>
      <c r="O11" s="52">
        <v>20</v>
      </c>
    </row>
    <row r="12" spans="1:15" ht="90" customHeight="1">
      <c r="A12" s="144"/>
      <c r="B12" s="91" t="s">
        <v>167</v>
      </c>
      <c r="C12" s="91"/>
      <c r="D12" s="91" t="s">
        <v>168</v>
      </c>
      <c r="E12" s="91"/>
      <c r="F12" s="91"/>
      <c r="G12" s="91"/>
      <c r="H12" s="91"/>
      <c r="I12" s="113" t="s">
        <v>169</v>
      </c>
      <c r="J12" s="113"/>
      <c r="K12" s="114">
        <v>49.8</v>
      </c>
      <c r="L12" s="114"/>
      <c r="M12" s="94">
        <f t="shared" ref="M12" si="4">K12/O12</f>
        <v>2.4899999999999998</v>
      </c>
      <c r="N12" s="94"/>
      <c r="O12" s="52">
        <v>20</v>
      </c>
    </row>
    <row r="13" spans="1:15" ht="66.75" customHeight="1">
      <c r="A13" s="144"/>
      <c r="B13" s="91" t="s">
        <v>170</v>
      </c>
      <c r="C13" s="91"/>
      <c r="D13" s="91" t="s">
        <v>171</v>
      </c>
      <c r="E13" s="91"/>
      <c r="F13" s="91"/>
      <c r="G13" s="91"/>
      <c r="H13" s="91"/>
      <c r="I13" s="113" t="s">
        <v>172</v>
      </c>
      <c r="J13" s="113"/>
      <c r="K13" s="114">
        <v>51.89</v>
      </c>
      <c r="L13" s="114"/>
      <c r="M13" s="94">
        <f t="shared" ref="M13" si="5">K13/O13</f>
        <v>2.5945</v>
      </c>
      <c r="N13" s="94"/>
      <c r="O13" s="52">
        <v>20</v>
      </c>
    </row>
    <row r="14" spans="1:15" ht="62.25" customHeight="1">
      <c r="A14" s="144"/>
      <c r="B14" s="95" t="s">
        <v>58</v>
      </c>
      <c r="C14" s="95"/>
      <c r="D14" s="95" t="s">
        <v>173</v>
      </c>
      <c r="E14" s="95"/>
      <c r="F14" s="95"/>
      <c r="G14" s="95"/>
      <c r="H14" s="95"/>
      <c r="I14" s="117" t="s">
        <v>174</v>
      </c>
      <c r="J14" s="117"/>
      <c r="K14" s="118">
        <v>37.5</v>
      </c>
      <c r="L14" s="118"/>
      <c r="M14" s="98">
        <f t="shared" ref="M14" si="6">K14/O14</f>
        <v>1.875</v>
      </c>
      <c r="N14" s="98"/>
      <c r="O14" s="53">
        <v>20</v>
      </c>
    </row>
    <row r="15" spans="1:15" ht="55.5" customHeight="1">
      <c r="A15" s="144"/>
      <c r="B15" s="85" t="s">
        <v>175</v>
      </c>
      <c r="C15" s="99"/>
      <c r="D15" s="85" t="s">
        <v>176</v>
      </c>
      <c r="E15" s="86"/>
      <c r="F15" s="86"/>
      <c r="G15" s="86"/>
      <c r="H15" s="99"/>
      <c r="I15" s="92" t="s">
        <v>177</v>
      </c>
      <c r="J15" s="100"/>
      <c r="K15" s="93">
        <v>49.16</v>
      </c>
      <c r="L15" s="106"/>
      <c r="M15" s="94">
        <f t="shared" ref="M15" si="7">K15/O15</f>
        <v>2.4579999999999997</v>
      </c>
      <c r="N15" s="94"/>
      <c r="O15" s="47">
        <v>20</v>
      </c>
    </row>
    <row r="16" spans="1:15" ht="38.25" customHeight="1">
      <c r="A16" s="144"/>
      <c r="B16" s="85" t="s">
        <v>109</v>
      </c>
      <c r="C16" s="99"/>
      <c r="D16" s="85" t="s">
        <v>178</v>
      </c>
      <c r="E16" s="86"/>
      <c r="F16" s="86"/>
      <c r="G16" s="86"/>
      <c r="H16" s="99"/>
      <c r="I16" s="92" t="s">
        <v>179</v>
      </c>
      <c r="J16" s="100"/>
      <c r="K16" s="93">
        <v>59.63</v>
      </c>
      <c r="L16" s="106"/>
      <c r="M16" s="94">
        <f t="shared" ref="M16:M18" si="8">K16/O16</f>
        <v>2.9815</v>
      </c>
      <c r="N16" s="94"/>
      <c r="O16" s="47">
        <v>20</v>
      </c>
    </row>
    <row r="17" spans="1:16" ht="19.5" customHeight="1">
      <c r="A17" s="145"/>
      <c r="B17" s="85"/>
      <c r="C17" s="86"/>
      <c r="D17" s="87"/>
      <c r="E17" s="87"/>
      <c r="F17" s="87"/>
      <c r="G17" s="87"/>
      <c r="H17" s="87"/>
      <c r="I17" s="87"/>
      <c r="J17" s="88"/>
      <c r="K17" s="90"/>
      <c r="L17" s="90"/>
      <c r="M17" s="84">
        <v>1.88</v>
      </c>
      <c r="N17" s="84"/>
      <c r="O17" s="47"/>
    </row>
    <row r="18" spans="1:16" ht="72.75" customHeight="1">
      <c r="A18" s="69">
        <v>3</v>
      </c>
      <c r="B18" s="85" t="s">
        <v>180</v>
      </c>
      <c r="C18" s="99"/>
      <c r="D18" s="85" t="s">
        <v>181</v>
      </c>
      <c r="E18" s="86"/>
      <c r="F18" s="86"/>
      <c r="G18" s="86"/>
      <c r="H18" s="99"/>
      <c r="I18" s="92" t="s">
        <v>182</v>
      </c>
      <c r="J18" s="100"/>
      <c r="K18" s="93">
        <v>24.49</v>
      </c>
      <c r="L18" s="106"/>
      <c r="M18" s="94">
        <f t="shared" si="8"/>
        <v>0.48979999999999996</v>
      </c>
      <c r="N18" s="94"/>
      <c r="O18" s="47">
        <v>50</v>
      </c>
    </row>
    <row r="19" spans="1:16" ht="58.5" customHeight="1">
      <c r="A19" s="144"/>
      <c r="B19" s="85" t="s">
        <v>183</v>
      </c>
      <c r="C19" s="99"/>
      <c r="D19" s="85" t="s">
        <v>184</v>
      </c>
      <c r="E19" s="86"/>
      <c r="F19" s="86"/>
      <c r="G19" s="86"/>
      <c r="H19" s="99"/>
      <c r="I19" s="92" t="s">
        <v>185</v>
      </c>
      <c r="J19" s="100"/>
      <c r="K19" s="93">
        <v>36.590000000000003</v>
      </c>
      <c r="L19" s="106"/>
      <c r="M19" s="94">
        <f t="shared" ref="M19" si="9">K19/O19</f>
        <v>0.73180000000000012</v>
      </c>
      <c r="N19" s="94"/>
      <c r="O19" s="47">
        <v>50</v>
      </c>
    </row>
    <row r="20" spans="1:16" ht="72" customHeight="1">
      <c r="A20" s="144"/>
      <c r="B20" s="85" t="s">
        <v>180</v>
      </c>
      <c r="C20" s="99"/>
      <c r="D20" s="85" t="s">
        <v>181</v>
      </c>
      <c r="E20" s="86"/>
      <c r="F20" s="86"/>
      <c r="G20" s="86"/>
      <c r="H20" s="99"/>
      <c r="I20" s="92" t="s">
        <v>186</v>
      </c>
      <c r="J20" s="100"/>
      <c r="K20" s="93">
        <v>24.49</v>
      </c>
      <c r="L20" s="106"/>
      <c r="M20" s="94">
        <f t="shared" ref="M20" si="10">K20/O20</f>
        <v>0.48979999999999996</v>
      </c>
      <c r="N20" s="94"/>
      <c r="O20" s="47">
        <v>50</v>
      </c>
    </row>
    <row r="21" spans="1:16" ht="76.5" customHeight="1">
      <c r="A21" s="144"/>
      <c r="B21" s="85" t="s">
        <v>187</v>
      </c>
      <c r="C21" s="99"/>
      <c r="D21" s="85" t="s">
        <v>188</v>
      </c>
      <c r="E21" s="86"/>
      <c r="F21" s="86"/>
      <c r="G21" s="86"/>
      <c r="H21" s="99"/>
      <c r="I21" s="92" t="s">
        <v>189</v>
      </c>
      <c r="J21" s="100"/>
      <c r="K21" s="93">
        <v>25.67</v>
      </c>
      <c r="L21" s="106"/>
      <c r="M21" s="94">
        <f t="shared" ref="M21" si="11">K21/O21</f>
        <v>0.51340000000000008</v>
      </c>
      <c r="N21" s="94"/>
      <c r="O21" s="47">
        <v>50</v>
      </c>
    </row>
    <row r="22" spans="1:16" ht="31.5" customHeight="1">
      <c r="A22" s="144"/>
      <c r="B22" s="85" t="s">
        <v>190</v>
      </c>
      <c r="C22" s="99"/>
      <c r="D22" s="85" t="s">
        <v>191</v>
      </c>
      <c r="E22" s="86"/>
      <c r="F22" s="86"/>
      <c r="G22" s="86"/>
      <c r="H22" s="99"/>
      <c r="I22" s="92" t="s">
        <v>192</v>
      </c>
      <c r="J22" s="100"/>
      <c r="K22" s="93">
        <v>16.93</v>
      </c>
      <c r="L22" s="106"/>
      <c r="M22" s="94">
        <f t="shared" ref="M22" si="12">K22/O22</f>
        <v>0.33860000000000001</v>
      </c>
      <c r="N22" s="94"/>
      <c r="O22" s="47">
        <v>50</v>
      </c>
      <c r="P22" s="1" t="s">
        <v>62</v>
      </c>
    </row>
    <row r="23" spans="1:16" ht="34.5" customHeight="1">
      <c r="A23" s="144"/>
      <c r="B23" s="85" t="s">
        <v>193</v>
      </c>
      <c r="C23" s="99"/>
      <c r="D23" s="85" t="s">
        <v>194</v>
      </c>
      <c r="E23" s="86"/>
      <c r="F23" s="86"/>
      <c r="G23" s="86"/>
      <c r="H23" s="99"/>
      <c r="I23" s="92" t="s">
        <v>195</v>
      </c>
      <c r="J23" s="100"/>
      <c r="K23" s="93">
        <v>16.68</v>
      </c>
      <c r="L23" s="106"/>
      <c r="M23" s="94">
        <f t="shared" ref="M23" si="13">K23/O23</f>
        <v>0.33360000000000001</v>
      </c>
      <c r="N23" s="94"/>
      <c r="O23" s="47">
        <v>50</v>
      </c>
      <c r="P23" s="138" t="s">
        <v>204</v>
      </c>
    </row>
    <row r="24" spans="1:16" ht="42.75" customHeight="1">
      <c r="A24" s="144"/>
      <c r="B24" s="91" t="s">
        <v>196</v>
      </c>
      <c r="C24" s="91"/>
      <c r="D24" s="91" t="s">
        <v>197</v>
      </c>
      <c r="E24" s="91"/>
      <c r="F24" s="91"/>
      <c r="G24" s="91"/>
      <c r="H24" s="91"/>
      <c r="I24" s="92" t="s">
        <v>198</v>
      </c>
      <c r="J24" s="92"/>
      <c r="K24" s="93">
        <v>27.48</v>
      </c>
      <c r="L24" s="93"/>
      <c r="M24" s="94">
        <f t="shared" ref="M24" si="14">K24/O24</f>
        <v>0.54959999999999998</v>
      </c>
      <c r="N24" s="94"/>
      <c r="O24" s="47">
        <v>50</v>
      </c>
    </row>
    <row r="25" spans="1:16" ht="66.75" customHeight="1">
      <c r="A25" s="144"/>
      <c r="B25" s="91" t="s">
        <v>199</v>
      </c>
      <c r="C25" s="91"/>
      <c r="D25" s="91" t="s">
        <v>200</v>
      </c>
      <c r="E25" s="91"/>
      <c r="F25" s="91"/>
      <c r="G25" s="91"/>
      <c r="H25" s="91"/>
      <c r="I25" s="92" t="s">
        <v>198</v>
      </c>
      <c r="J25" s="92"/>
      <c r="K25" s="93">
        <v>26.47</v>
      </c>
      <c r="L25" s="93"/>
      <c r="M25" s="94">
        <f t="shared" ref="M25" si="15">K25/O25</f>
        <v>0.52939999999999998</v>
      </c>
      <c r="N25" s="94"/>
      <c r="O25" s="47">
        <v>50</v>
      </c>
    </row>
    <row r="26" spans="1:16" ht="42.75" customHeight="1">
      <c r="A26" s="144"/>
      <c r="B26" s="95" t="s">
        <v>201</v>
      </c>
      <c r="C26" s="95"/>
      <c r="D26" s="95" t="s">
        <v>202</v>
      </c>
      <c r="E26" s="95"/>
      <c r="F26" s="95"/>
      <c r="G26" s="95"/>
      <c r="H26" s="95"/>
      <c r="I26" s="96" t="s">
        <v>203</v>
      </c>
      <c r="J26" s="96"/>
      <c r="K26" s="97">
        <v>23.3</v>
      </c>
      <c r="L26" s="97"/>
      <c r="M26" s="98">
        <f t="shared" ref="M26" si="16">K26/O26</f>
        <v>0.46600000000000003</v>
      </c>
      <c r="N26" s="98"/>
      <c r="O26" s="48">
        <v>50</v>
      </c>
    </row>
    <row r="27" spans="1:16" ht="24.75" customHeight="1">
      <c r="A27" s="145"/>
      <c r="B27" s="85"/>
      <c r="C27" s="86"/>
      <c r="D27" s="87"/>
      <c r="E27" s="87"/>
      <c r="F27" s="87"/>
      <c r="G27" s="87"/>
      <c r="H27" s="87"/>
      <c r="I27" s="87"/>
      <c r="J27" s="88"/>
      <c r="K27" s="90"/>
      <c r="L27" s="90"/>
      <c r="M27" s="84">
        <v>0.47</v>
      </c>
      <c r="N27" s="84"/>
      <c r="O27" s="47"/>
    </row>
    <row r="28" spans="1:16" ht="44.25" customHeight="1">
      <c r="A28" s="69">
        <v>4</v>
      </c>
      <c r="B28" s="91" t="s">
        <v>104</v>
      </c>
      <c r="C28" s="91"/>
      <c r="D28" s="91" t="s">
        <v>205</v>
      </c>
      <c r="E28" s="91"/>
      <c r="F28" s="91"/>
      <c r="G28" s="91"/>
      <c r="H28" s="91"/>
      <c r="I28" s="92" t="s">
        <v>206</v>
      </c>
      <c r="J28" s="92"/>
      <c r="K28" s="93">
        <v>83.21</v>
      </c>
      <c r="L28" s="93"/>
      <c r="M28" s="94">
        <f>K28/O28</f>
        <v>1.6641999999999999</v>
      </c>
      <c r="N28" s="94"/>
      <c r="O28" s="47">
        <v>50</v>
      </c>
    </row>
    <row r="29" spans="1:16" ht="76.5" customHeight="1">
      <c r="A29" s="146"/>
      <c r="B29" s="91" t="s">
        <v>207</v>
      </c>
      <c r="C29" s="91"/>
      <c r="D29" s="91" t="s">
        <v>208</v>
      </c>
      <c r="E29" s="91"/>
      <c r="F29" s="91"/>
      <c r="G29" s="91"/>
      <c r="H29" s="91"/>
      <c r="I29" s="92" t="s">
        <v>209</v>
      </c>
      <c r="J29" s="92"/>
      <c r="K29" s="93">
        <v>75.5</v>
      </c>
      <c r="L29" s="93"/>
      <c r="M29" s="94">
        <f t="shared" ref="M29:M32" si="17">K29/O29</f>
        <v>1.51</v>
      </c>
      <c r="N29" s="94"/>
      <c r="O29" s="47">
        <v>50</v>
      </c>
    </row>
    <row r="30" spans="1:16" ht="54.75" customHeight="1">
      <c r="A30" s="70"/>
      <c r="B30" s="101" t="s">
        <v>105</v>
      </c>
      <c r="C30" s="102"/>
      <c r="D30" s="103" t="s">
        <v>210</v>
      </c>
      <c r="E30" s="103"/>
      <c r="F30" s="103"/>
      <c r="G30" s="103"/>
      <c r="H30" s="103"/>
      <c r="I30" s="104" t="s">
        <v>211</v>
      </c>
      <c r="J30" s="104"/>
      <c r="K30" s="105">
        <v>33.67</v>
      </c>
      <c r="L30" s="105"/>
      <c r="M30" s="94">
        <f t="shared" si="17"/>
        <v>0.6734</v>
      </c>
      <c r="N30" s="94"/>
      <c r="O30" s="52">
        <v>50</v>
      </c>
    </row>
    <row r="31" spans="1:16" ht="34.5" customHeight="1">
      <c r="A31" s="70"/>
      <c r="B31" s="91" t="s">
        <v>103</v>
      </c>
      <c r="C31" s="91"/>
      <c r="D31" s="91" t="s">
        <v>212</v>
      </c>
      <c r="E31" s="91"/>
      <c r="F31" s="91"/>
      <c r="G31" s="91"/>
      <c r="H31" s="91"/>
      <c r="I31" s="92" t="s">
        <v>213</v>
      </c>
      <c r="J31" s="92"/>
      <c r="K31" s="93">
        <v>92</v>
      </c>
      <c r="L31" s="93"/>
      <c r="M31" s="94">
        <f t="shared" si="17"/>
        <v>0.92</v>
      </c>
      <c r="N31" s="94"/>
      <c r="O31" s="47">
        <v>100</v>
      </c>
    </row>
    <row r="32" spans="1:16" ht="97.5" customHeight="1">
      <c r="A32" s="70"/>
      <c r="B32" s="95" t="s">
        <v>63</v>
      </c>
      <c r="C32" s="95"/>
      <c r="D32" s="95" t="s">
        <v>214</v>
      </c>
      <c r="E32" s="95"/>
      <c r="F32" s="95"/>
      <c r="G32" s="95"/>
      <c r="H32" s="95"/>
      <c r="I32" s="96" t="s">
        <v>215</v>
      </c>
      <c r="J32" s="96"/>
      <c r="K32" s="97">
        <v>17.43</v>
      </c>
      <c r="L32" s="97"/>
      <c r="M32" s="98">
        <f t="shared" si="17"/>
        <v>0.34860000000000002</v>
      </c>
      <c r="N32" s="98"/>
      <c r="O32" s="48">
        <v>50</v>
      </c>
    </row>
    <row r="33" spans="1:16" ht="31.5" customHeight="1">
      <c r="A33" s="70"/>
      <c r="B33" s="91" t="s">
        <v>82</v>
      </c>
      <c r="C33" s="91"/>
      <c r="D33" s="91" t="s">
        <v>216</v>
      </c>
      <c r="E33" s="91"/>
      <c r="F33" s="91"/>
      <c r="G33" s="91"/>
      <c r="H33" s="91"/>
      <c r="I33" s="92" t="s">
        <v>217</v>
      </c>
      <c r="J33" s="92"/>
      <c r="K33" s="93">
        <v>54.44</v>
      </c>
      <c r="L33" s="93"/>
      <c r="M33" s="94">
        <f t="shared" ref="M33:M39" si="18">K33/O33</f>
        <v>1.0888</v>
      </c>
      <c r="N33" s="94"/>
      <c r="O33" s="47">
        <v>50</v>
      </c>
    </row>
    <row r="34" spans="1:16" ht="50.25" customHeight="1">
      <c r="A34" s="70"/>
      <c r="B34" s="91" t="s">
        <v>108</v>
      </c>
      <c r="C34" s="91"/>
      <c r="D34" s="91" t="s">
        <v>218</v>
      </c>
      <c r="E34" s="91"/>
      <c r="F34" s="91"/>
      <c r="G34" s="91"/>
      <c r="H34" s="91"/>
      <c r="I34" s="92" t="s">
        <v>219</v>
      </c>
      <c r="J34" s="92"/>
      <c r="K34" s="93">
        <v>20.21</v>
      </c>
      <c r="L34" s="93"/>
      <c r="M34" s="94">
        <f t="shared" si="18"/>
        <v>0.4042</v>
      </c>
      <c r="N34" s="94"/>
      <c r="O34" s="47">
        <v>50</v>
      </c>
    </row>
    <row r="35" spans="1:16" ht="73.5" customHeight="1">
      <c r="A35" s="70"/>
      <c r="B35" s="91" t="s">
        <v>106</v>
      </c>
      <c r="C35" s="91"/>
      <c r="D35" s="91" t="s">
        <v>220</v>
      </c>
      <c r="E35" s="91"/>
      <c r="F35" s="91"/>
      <c r="G35" s="91"/>
      <c r="H35" s="91"/>
      <c r="I35" s="92" t="s">
        <v>221</v>
      </c>
      <c r="J35" s="92"/>
      <c r="K35" s="93">
        <v>46</v>
      </c>
      <c r="L35" s="93"/>
      <c r="M35" s="94">
        <f t="shared" si="18"/>
        <v>0.92</v>
      </c>
      <c r="N35" s="94"/>
      <c r="O35" s="47">
        <v>50</v>
      </c>
    </row>
    <row r="36" spans="1:16" ht="75.75" customHeight="1">
      <c r="A36" s="70"/>
      <c r="B36" s="91" t="s">
        <v>222</v>
      </c>
      <c r="C36" s="91"/>
      <c r="D36" s="91" t="s">
        <v>223</v>
      </c>
      <c r="E36" s="91"/>
      <c r="F36" s="91"/>
      <c r="G36" s="91"/>
      <c r="H36" s="91"/>
      <c r="I36" s="92" t="s">
        <v>224</v>
      </c>
      <c r="J36" s="92"/>
      <c r="K36" s="93">
        <v>58.32</v>
      </c>
      <c r="L36" s="93"/>
      <c r="M36" s="94">
        <f t="shared" si="18"/>
        <v>0.58320000000000005</v>
      </c>
      <c r="N36" s="94"/>
      <c r="O36" s="47">
        <v>100</v>
      </c>
    </row>
    <row r="37" spans="1:16" ht="63" customHeight="1">
      <c r="A37" s="70"/>
      <c r="B37" s="91" t="s">
        <v>225</v>
      </c>
      <c r="C37" s="91"/>
      <c r="D37" s="91" t="s">
        <v>226</v>
      </c>
      <c r="E37" s="91"/>
      <c r="F37" s="91"/>
      <c r="G37" s="91"/>
      <c r="H37" s="91"/>
      <c r="I37" s="92" t="s">
        <v>227</v>
      </c>
      <c r="J37" s="92"/>
      <c r="K37" s="93">
        <v>39.799999999999997</v>
      </c>
      <c r="L37" s="93"/>
      <c r="M37" s="94">
        <f t="shared" si="18"/>
        <v>1.5919999999999999</v>
      </c>
      <c r="N37" s="94"/>
      <c r="O37" s="47">
        <v>25</v>
      </c>
    </row>
    <row r="38" spans="1:16" ht="57.75" customHeight="1">
      <c r="A38" s="70"/>
      <c r="B38" s="91" t="s">
        <v>228</v>
      </c>
      <c r="C38" s="91"/>
      <c r="D38" s="91" t="s">
        <v>229</v>
      </c>
      <c r="E38" s="91"/>
      <c r="F38" s="91"/>
      <c r="G38" s="91"/>
      <c r="H38" s="91"/>
      <c r="I38" s="92" t="s">
        <v>230</v>
      </c>
      <c r="J38" s="92"/>
      <c r="K38" s="93">
        <v>13.55</v>
      </c>
      <c r="L38" s="93"/>
      <c r="M38" s="94">
        <f t="shared" si="18"/>
        <v>0.54200000000000004</v>
      </c>
      <c r="N38" s="94"/>
      <c r="O38" s="47">
        <v>25</v>
      </c>
    </row>
    <row r="39" spans="1:16" ht="50.25" customHeight="1">
      <c r="A39" s="70"/>
      <c r="B39" s="91" t="s">
        <v>231</v>
      </c>
      <c r="C39" s="91"/>
      <c r="D39" s="91" t="s">
        <v>232</v>
      </c>
      <c r="E39" s="91"/>
      <c r="F39" s="91"/>
      <c r="G39" s="91"/>
      <c r="H39" s="91"/>
      <c r="I39" s="92" t="s">
        <v>233</v>
      </c>
      <c r="J39" s="92"/>
      <c r="K39" s="93">
        <v>25.55</v>
      </c>
      <c r="L39" s="93"/>
      <c r="M39" s="94">
        <f t="shared" si="18"/>
        <v>0.2555</v>
      </c>
      <c r="N39" s="94"/>
      <c r="O39" s="47">
        <v>100</v>
      </c>
      <c r="P39" s="1" t="s">
        <v>62</v>
      </c>
    </row>
    <row r="40" spans="1:16" ht="27" customHeight="1">
      <c r="A40" s="71"/>
      <c r="B40" s="85"/>
      <c r="C40" s="86"/>
      <c r="D40" s="87"/>
      <c r="E40" s="87"/>
      <c r="F40" s="87"/>
      <c r="G40" s="87"/>
      <c r="H40" s="87"/>
      <c r="I40" s="87"/>
      <c r="J40" s="88"/>
      <c r="K40" s="90"/>
      <c r="L40" s="90"/>
      <c r="M40" s="84">
        <v>0.35</v>
      </c>
      <c r="N40" s="84"/>
      <c r="O40" s="47"/>
    </row>
    <row r="41" spans="1:16" ht="59.25" customHeight="1">
      <c r="A41" s="62">
        <v>5</v>
      </c>
      <c r="B41" s="91"/>
      <c r="C41" s="91"/>
      <c r="D41" s="91" t="s">
        <v>234</v>
      </c>
      <c r="E41" s="91"/>
      <c r="F41" s="91"/>
      <c r="G41" s="91"/>
      <c r="H41" s="91"/>
      <c r="I41" s="92"/>
      <c r="J41" s="92"/>
      <c r="K41" s="93"/>
      <c r="L41" s="93"/>
      <c r="M41" s="94"/>
      <c r="N41" s="94"/>
      <c r="O41" s="47"/>
    </row>
    <row r="42" spans="1:16" ht="45" customHeight="1">
      <c r="A42" s="62">
        <v>6</v>
      </c>
      <c r="B42" s="91"/>
      <c r="C42" s="91"/>
      <c r="D42" s="91" t="s">
        <v>235</v>
      </c>
      <c r="E42" s="91"/>
      <c r="F42" s="91"/>
      <c r="G42" s="91"/>
      <c r="H42" s="91"/>
      <c r="I42" s="92"/>
      <c r="J42" s="92"/>
      <c r="K42" s="93"/>
      <c r="L42" s="93"/>
      <c r="M42" s="94"/>
      <c r="N42" s="94"/>
      <c r="O42" s="47"/>
    </row>
    <row r="43" spans="1:16" ht="31.5" customHeight="1">
      <c r="A43" s="62">
        <v>7</v>
      </c>
      <c r="B43" s="91"/>
      <c r="C43" s="91"/>
      <c r="D43" s="91" t="s">
        <v>236</v>
      </c>
      <c r="E43" s="91"/>
      <c r="F43" s="91"/>
      <c r="G43" s="91"/>
      <c r="H43" s="91"/>
      <c r="I43" s="92"/>
      <c r="J43" s="92"/>
      <c r="K43" s="93"/>
      <c r="L43" s="93"/>
      <c r="M43" s="94"/>
      <c r="N43" s="94"/>
      <c r="O43" s="47"/>
    </row>
    <row r="44" spans="1:16" ht="30.75" customHeight="1">
      <c r="A44" s="62">
        <v>8</v>
      </c>
      <c r="B44" s="91"/>
      <c r="C44" s="91"/>
      <c r="D44" s="91" t="s">
        <v>237</v>
      </c>
      <c r="E44" s="91"/>
      <c r="F44" s="91"/>
      <c r="G44" s="91"/>
      <c r="H44" s="91"/>
      <c r="I44" s="92"/>
      <c r="J44" s="92"/>
      <c r="K44" s="93"/>
      <c r="L44" s="93"/>
      <c r="M44" s="94"/>
      <c r="N44" s="94"/>
      <c r="O44" s="47"/>
    </row>
    <row r="45" spans="1:16" ht="45" customHeight="1">
      <c r="A45" s="62">
        <v>9</v>
      </c>
      <c r="B45" s="91"/>
      <c r="C45" s="91"/>
      <c r="D45" s="91" t="s">
        <v>238</v>
      </c>
      <c r="E45" s="91"/>
      <c r="F45" s="91"/>
      <c r="G45" s="91"/>
      <c r="H45" s="91"/>
      <c r="I45" s="92"/>
      <c r="J45" s="92"/>
      <c r="K45" s="93"/>
      <c r="L45" s="93"/>
      <c r="M45" s="94" t="s">
        <v>18</v>
      </c>
      <c r="N45" s="94"/>
      <c r="O45" s="47"/>
    </row>
    <row r="46" spans="1:16" ht="103.5" customHeight="1">
      <c r="A46" s="69">
        <v>10</v>
      </c>
      <c r="B46" s="92" t="s">
        <v>239</v>
      </c>
      <c r="C46" s="92"/>
      <c r="D46" s="91" t="s">
        <v>240</v>
      </c>
      <c r="E46" s="91"/>
      <c r="F46" s="91"/>
      <c r="G46" s="91"/>
      <c r="H46" s="91"/>
      <c r="I46" s="92" t="s">
        <v>241</v>
      </c>
      <c r="J46" s="92"/>
      <c r="K46" s="93">
        <v>12.76</v>
      </c>
      <c r="L46" s="93"/>
      <c r="M46" s="94">
        <f>K46/O46</f>
        <v>0.63800000000000001</v>
      </c>
      <c r="N46" s="94"/>
      <c r="O46" s="47">
        <v>20</v>
      </c>
    </row>
    <row r="47" spans="1:16" ht="59.25" customHeight="1">
      <c r="A47" s="144"/>
      <c r="B47" s="91" t="s">
        <v>242</v>
      </c>
      <c r="C47" s="91"/>
      <c r="D47" s="91" t="s">
        <v>243</v>
      </c>
      <c r="E47" s="91"/>
      <c r="F47" s="91"/>
      <c r="G47" s="91"/>
      <c r="H47" s="91"/>
      <c r="I47" s="92" t="s">
        <v>244</v>
      </c>
      <c r="J47" s="92"/>
      <c r="K47" s="93">
        <v>67.08</v>
      </c>
      <c r="L47" s="93"/>
      <c r="M47" s="94">
        <f>K47/O47</f>
        <v>3.3540000000000001</v>
      </c>
      <c r="N47" s="94"/>
      <c r="O47" s="47">
        <v>20</v>
      </c>
    </row>
    <row r="48" spans="1:16" ht="58.5" customHeight="1">
      <c r="A48" s="144"/>
      <c r="B48" s="91" t="s">
        <v>245</v>
      </c>
      <c r="C48" s="91"/>
      <c r="D48" s="91" t="s">
        <v>246</v>
      </c>
      <c r="E48" s="91"/>
      <c r="F48" s="91"/>
      <c r="G48" s="91"/>
      <c r="H48" s="91"/>
      <c r="I48" s="92" t="s">
        <v>247</v>
      </c>
      <c r="J48" s="92"/>
      <c r="K48" s="93">
        <v>67.08</v>
      </c>
      <c r="L48" s="93"/>
      <c r="M48" s="94">
        <f t="shared" ref="M47:M61" si="19">K48/O48</f>
        <v>3.3540000000000001</v>
      </c>
      <c r="N48" s="94"/>
      <c r="O48" s="47">
        <v>20</v>
      </c>
    </row>
    <row r="49" spans="1:15" ht="77.25" customHeight="1">
      <c r="A49" s="144"/>
      <c r="B49" s="91" t="s">
        <v>107</v>
      </c>
      <c r="C49" s="91"/>
      <c r="D49" s="91" t="s">
        <v>248</v>
      </c>
      <c r="E49" s="91"/>
      <c r="F49" s="91"/>
      <c r="G49" s="91"/>
      <c r="H49" s="91"/>
      <c r="I49" s="92" t="s">
        <v>249</v>
      </c>
      <c r="J49" s="92"/>
      <c r="K49" s="93">
        <v>167.7</v>
      </c>
      <c r="L49" s="93"/>
      <c r="M49" s="94">
        <f>K49/O49</f>
        <v>3.3539999999999996</v>
      </c>
      <c r="N49" s="94"/>
      <c r="O49" s="47">
        <v>50</v>
      </c>
    </row>
    <row r="50" spans="1:15" ht="69" customHeight="1">
      <c r="A50" s="144"/>
      <c r="B50" s="91" t="s">
        <v>187</v>
      </c>
      <c r="C50" s="91"/>
      <c r="D50" s="91" t="s">
        <v>250</v>
      </c>
      <c r="E50" s="91"/>
      <c r="F50" s="91"/>
      <c r="G50" s="91"/>
      <c r="H50" s="91"/>
      <c r="I50" s="92" t="s">
        <v>251</v>
      </c>
      <c r="J50" s="92"/>
      <c r="K50" s="93">
        <v>42.42</v>
      </c>
      <c r="L50" s="93"/>
      <c r="M50" s="94">
        <f>K50/O50</f>
        <v>2.121</v>
      </c>
      <c r="N50" s="94"/>
      <c r="O50" s="47">
        <v>20</v>
      </c>
    </row>
    <row r="51" spans="1:15" ht="61.5" customHeight="1">
      <c r="A51" s="144"/>
      <c r="B51" s="91" t="s">
        <v>252</v>
      </c>
      <c r="C51" s="91"/>
      <c r="D51" s="91" t="s">
        <v>253</v>
      </c>
      <c r="E51" s="91"/>
      <c r="F51" s="91"/>
      <c r="G51" s="91"/>
      <c r="H51" s="91"/>
      <c r="I51" s="92" t="s">
        <v>254</v>
      </c>
      <c r="J51" s="92"/>
      <c r="K51" s="93">
        <v>67.08</v>
      </c>
      <c r="L51" s="93"/>
      <c r="M51" s="94">
        <f>K51/O51</f>
        <v>3.3540000000000001</v>
      </c>
      <c r="N51" s="94"/>
      <c r="O51" s="47">
        <v>20</v>
      </c>
    </row>
    <row r="52" spans="1:15" ht="47.25" customHeight="1">
      <c r="A52" s="144"/>
      <c r="B52" s="95" t="s">
        <v>255</v>
      </c>
      <c r="C52" s="95"/>
      <c r="D52" s="95" t="s">
        <v>250</v>
      </c>
      <c r="E52" s="95"/>
      <c r="F52" s="95"/>
      <c r="G52" s="95"/>
      <c r="H52" s="95"/>
      <c r="I52" s="96" t="s">
        <v>256</v>
      </c>
      <c r="J52" s="96"/>
      <c r="K52" s="97">
        <v>35.85</v>
      </c>
      <c r="L52" s="97"/>
      <c r="M52" s="98">
        <f>K52/O52</f>
        <v>1.7925</v>
      </c>
      <c r="N52" s="98"/>
      <c r="O52" s="48">
        <v>20</v>
      </c>
    </row>
    <row r="53" spans="1:15" ht="40.5" customHeight="1">
      <c r="A53" s="144"/>
      <c r="B53" s="91" t="s">
        <v>257</v>
      </c>
      <c r="C53" s="91"/>
      <c r="D53" s="91" t="s">
        <v>250</v>
      </c>
      <c r="E53" s="91"/>
      <c r="F53" s="91"/>
      <c r="G53" s="91"/>
      <c r="H53" s="91"/>
      <c r="I53" s="92" t="s">
        <v>258</v>
      </c>
      <c r="J53" s="92"/>
      <c r="K53" s="93">
        <v>50.32</v>
      </c>
      <c r="L53" s="93"/>
      <c r="M53" s="94">
        <f>K53/O53</f>
        <v>2.516</v>
      </c>
      <c r="N53" s="94"/>
      <c r="O53" s="47">
        <v>20</v>
      </c>
    </row>
    <row r="54" spans="1:15" ht="27.75" customHeight="1">
      <c r="A54" s="145"/>
      <c r="B54" s="85"/>
      <c r="C54" s="86"/>
      <c r="D54" s="87"/>
      <c r="E54" s="87"/>
      <c r="F54" s="87"/>
      <c r="G54" s="87"/>
      <c r="H54" s="87"/>
      <c r="I54" s="87"/>
      <c r="J54" s="88"/>
      <c r="K54" s="90"/>
      <c r="L54" s="90"/>
      <c r="M54" s="84">
        <v>1.79</v>
      </c>
      <c r="N54" s="84"/>
      <c r="O54" s="47"/>
    </row>
    <row r="55" spans="1:15" ht="75" customHeight="1">
      <c r="A55" s="69">
        <v>11</v>
      </c>
      <c r="B55" s="147" t="s">
        <v>155</v>
      </c>
      <c r="C55" s="148"/>
      <c r="D55" s="147" t="s">
        <v>259</v>
      </c>
      <c r="E55" s="149"/>
      <c r="F55" s="149"/>
      <c r="G55" s="149"/>
      <c r="H55" s="148"/>
      <c r="I55" s="92" t="s">
        <v>260</v>
      </c>
      <c r="J55" s="100"/>
      <c r="K55" s="93">
        <v>236.91</v>
      </c>
      <c r="L55" s="106"/>
      <c r="M55" s="115">
        <f>K55/O55</f>
        <v>2.3691</v>
      </c>
      <c r="N55" s="116"/>
      <c r="O55" s="47">
        <v>100</v>
      </c>
    </row>
    <row r="56" spans="1:15" ht="51" customHeight="1">
      <c r="A56" s="144"/>
      <c r="B56" s="147" t="s">
        <v>261</v>
      </c>
      <c r="C56" s="148"/>
      <c r="D56" s="147" t="s">
        <v>262</v>
      </c>
      <c r="E56" s="149"/>
      <c r="F56" s="149"/>
      <c r="G56" s="149"/>
      <c r="H56" s="148"/>
      <c r="I56" s="92" t="s">
        <v>263</v>
      </c>
      <c r="J56" s="100"/>
      <c r="K56" s="93">
        <v>296.14</v>
      </c>
      <c r="L56" s="106"/>
      <c r="M56" s="115">
        <f t="shared" ref="M56:M64" si="20">K56/O56</f>
        <v>2.9613999999999998</v>
      </c>
      <c r="N56" s="116"/>
      <c r="O56" s="47">
        <v>100</v>
      </c>
    </row>
    <row r="57" spans="1:15" ht="49.5" customHeight="1">
      <c r="A57" s="144"/>
      <c r="B57" s="147" t="s">
        <v>183</v>
      </c>
      <c r="C57" s="148"/>
      <c r="D57" s="147" t="s">
        <v>264</v>
      </c>
      <c r="E57" s="149"/>
      <c r="F57" s="149"/>
      <c r="G57" s="149"/>
      <c r="H57" s="148"/>
      <c r="I57" s="92" t="s">
        <v>265</v>
      </c>
      <c r="J57" s="100"/>
      <c r="K57" s="93">
        <v>106.82</v>
      </c>
      <c r="L57" s="106"/>
      <c r="M57" s="115">
        <f t="shared" si="20"/>
        <v>2.6704999999999997</v>
      </c>
      <c r="N57" s="116"/>
      <c r="O57" s="47">
        <v>40</v>
      </c>
    </row>
    <row r="58" spans="1:15" ht="99" customHeight="1">
      <c r="A58" s="144"/>
      <c r="B58" s="147" t="s">
        <v>266</v>
      </c>
      <c r="C58" s="148"/>
      <c r="D58" s="147" t="s">
        <v>259</v>
      </c>
      <c r="E58" s="149"/>
      <c r="F58" s="149"/>
      <c r="G58" s="149"/>
      <c r="H58" s="148"/>
      <c r="I58" s="92" t="s">
        <v>267</v>
      </c>
      <c r="J58" s="100"/>
      <c r="K58" s="93">
        <v>256.66000000000003</v>
      </c>
      <c r="L58" s="106"/>
      <c r="M58" s="115">
        <f t="shared" si="20"/>
        <v>2.5666000000000002</v>
      </c>
      <c r="N58" s="116"/>
      <c r="O58" s="47">
        <v>100</v>
      </c>
    </row>
    <row r="59" spans="1:15" ht="50.25" customHeight="1">
      <c r="A59" s="144"/>
      <c r="B59" s="150" t="s">
        <v>268</v>
      </c>
      <c r="C59" s="151"/>
      <c r="D59" s="150" t="s">
        <v>269</v>
      </c>
      <c r="E59" s="152"/>
      <c r="F59" s="152"/>
      <c r="G59" s="152"/>
      <c r="H59" s="151"/>
      <c r="I59" s="96" t="s">
        <v>270</v>
      </c>
      <c r="J59" s="136"/>
      <c r="K59" s="97">
        <v>131.08000000000001</v>
      </c>
      <c r="L59" s="137"/>
      <c r="M59" s="134">
        <f t="shared" si="20"/>
        <v>1.3108000000000002</v>
      </c>
      <c r="N59" s="135"/>
      <c r="O59" s="48">
        <v>100</v>
      </c>
    </row>
    <row r="60" spans="1:15" ht="54.75" customHeight="1">
      <c r="A60" s="144"/>
      <c r="B60" s="147" t="s">
        <v>271</v>
      </c>
      <c r="C60" s="148"/>
      <c r="D60" s="147" t="s">
        <v>272</v>
      </c>
      <c r="E60" s="149"/>
      <c r="F60" s="149"/>
      <c r="G60" s="149"/>
      <c r="H60" s="148"/>
      <c r="I60" s="92" t="s">
        <v>273</v>
      </c>
      <c r="J60" s="100"/>
      <c r="K60" s="93">
        <v>118.46</v>
      </c>
      <c r="L60" s="106"/>
      <c r="M60" s="115">
        <f t="shared" si="20"/>
        <v>2.3691999999999998</v>
      </c>
      <c r="N60" s="116"/>
      <c r="O60" s="47">
        <v>50</v>
      </c>
    </row>
    <row r="61" spans="1:15" ht="47.25" customHeight="1">
      <c r="A61" s="144"/>
      <c r="B61" s="147" t="s">
        <v>61</v>
      </c>
      <c r="C61" s="148"/>
      <c r="D61" s="147" t="s">
        <v>274</v>
      </c>
      <c r="E61" s="149"/>
      <c r="F61" s="149"/>
      <c r="G61" s="149"/>
      <c r="H61" s="148"/>
      <c r="I61" s="92" t="s">
        <v>275</v>
      </c>
      <c r="J61" s="100"/>
      <c r="K61" s="93">
        <v>237</v>
      </c>
      <c r="L61" s="106"/>
      <c r="M61" s="115">
        <f t="shared" si="20"/>
        <v>2.37</v>
      </c>
      <c r="N61" s="116"/>
      <c r="O61" s="47">
        <v>100</v>
      </c>
    </row>
    <row r="62" spans="1:15" ht="51.75" customHeight="1">
      <c r="A62" s="144"/>
      <c r="B62" s="147" t="s">
        <v>276</v>
      </c>
      <c r="C62" s="148"/>
      <c r="D62" s="147" t="s">
        <v>277</v>
      </c>
      <c r="E62" s="149"/>
      <c r="F62" s="149"/>
      <c r="G62" s="149"/>
      <c r="H62" s="148"/>
      <c r="I62" s="92" t="s">
        <v>278</v>
      </c>
      <c r="J62" s="100"/>
      <c r="K62" s="93">
        <v>102.67</v>
      </c>
      <c r="L62" s="106"/>
      <c r="M62" s="115">
        <f t="shared" si="20"/>
        <v>2.5667499999999999</v>
      </c>
      <c r="N62" s="116"/>
      <c r="O62" s="47">
        <v>40</v>
      </c>
    </row>
    <row r="63" spans="1:15" ht="44.25" customHeight="1">
      <c r="A63" s="144"/>
      <c r="B63" s="147" t="s">
        <v>279</v>
      </c>
      <c r="C63" s="148"/>
      <c r="D63" s="147" t="s">
        <v>280</v>
      </c>
      <c r="E63" s="149"/>
      <c r="F63" s="149"/>
      <c r="G63" s="149"/>
      <c r="H63" s="148"/>
      <c r="I63" s="92" t="s">
        <v>281</v>
      </c>
      <c r="J63" s="100"/>
      <c r="K63" s="93">
        <v>256.66000000000003</v>
      </c>
      <c r="L63" s="106"/>
      <c r="M63" s="115">
        <f>K63/O63</f>
        <v>2.5666000000000002</v>
      </c>
      <c r="N63" s="116"/>
      <c r="O63" s="47">
        <v>100</v>
      </c>
    </row>
    <row r="64" spans="1:15" ht="41.25" customHeight="1">
      <c r="A64" s="144"/>
      <c r="B64" s="147" t="s">
        <v>282</v>
      </c>
      <c r="C64" s="148"/>
      <c r="D64" s="147" t="s">
        <v>283</v>
      </c>
      <c r="E64" s="149"/>
      <c r="F64" s="149"/>
      <c r="G64" s="149"/>
      <c r="H64" s="148"/>
      <c r="I64" s="92" t="s">
        <v>284</v>
      </c>
      <c r="J64" s="100"/>
      <c r="K64" s="93">
        <v>128.33000000000001</v>
      </c>
      <c r="L64" s="106"/>
      <c r="M64" s="115">
        <f t="shared" si="20"/>
        <v>2.5666000000000002</v>
      </c>
      <c r="N64" s="116"/>
      <c r="O64" s="47">
        <v>50</v>
      </c>
    </row>
    <row r="65" spans="1:15" ht="25.5" customHeight="1">
      <c r="A65" s="145"/>
      <c r="B65" s="91"/>
      <c r="C65" s="91"/>
      <c r="D65" s="91"/>
      <c r="E65" s="91"/>
      <c r="F65" s="91"/>
      <c r="G65" s="91"/>
      <c r="H65" s="91"/>
      <c r="I65" s="91"/>
      <c r="J65" s="91"/>
      <c r="K65" s="90"/>
      <c r="L65" s="139"/>
      <c r="M65" s="140">
        <v>1.31</v>
      </c>
      <c r="N65" s="141"/>
      <c r="O65" s="142"/>
    </row>
    <row r="66" spans="1:15" ht="51" customHeight="1">
      <c r="A66" s="69">
        <v>12</v>
      </c>
      <c r="B66" s="91" t="s">
        <v>73</v>
      </c>
      <c r="C66" s="91"/>
      <c r="D66" s="91" t="s">
        <v>74</v>
      </c>
      <c r="E66" s="91"/>
      <c r="F66" s="91"/>
      <c r="G66" s="91"/>
      <c r="H66" s="91"/>
      <c r="I66" s="113" t="s">
        <v>75</v>
      </c>
      <c r="J66" s="113"/>
      <c r="K66" s="114">
        <v>321.69</v>
      </c>
      <c r="L66" s="114"/>
      <c r="M66" s="115">
        <f>K66/O66</f>
        <v>53.615000000000002</v>
      </c>
      <c r="N66" s="116"/>
      <c r="O66" s="52">
        <v>6</v>
      </c>
    </row>
    <row r="67" spans="1:15" ht="63.75" customHeight="1">
      <c r="A67" s="70"/>
      <c r="B67" s="91" t="s">
        <v>58</v>
      </c>
      <c r="C67" s="91"/>
      <c r="D67" s="91" t="s">
        <v>76</v>
      </c>
      <c r="E67" s="91"/>
      <c r="F67" s="91"/>
      <c r="G67" s="91"/>
      <c r="H67" s="91"/>
      <c r="I67" s="113" t="s">
        <v>77</v>
      </c>
      <c r="J67" s="113"/>
      <c r="K67" s="114">
        <v>90.4</v>
      </c>
      <c r="L67" s="114"/>
      <c r="M67" s="115">
        <f t="shared" ref="M67:M73" si="21">K67/O67</f>
        <v>15.066666666666668</v>
      </c>
      <c r="N67" s="116"/>
      <c r="O67" s="52">
        <v>6</v>
      </c>
    </row>
    <row r="68" spans="1:15" ht="59.25" customHeight="1">
      <c r="A68" s="70"/>
      <c r="B68" s="95" t="s">
        <v>58</v>
      </c>
      <c r="C68" s="95"/>
      <c r="D68" s="95" t="s">
        <v>76</v>
      </c>
      <c r="E68" s="95"/>
      <c r="F68" s="95"/>
      <c r="G68" s="95"/>
      <c r="H68" s="95"/>
      <c r="I68" s="117" t="s">
        <v>78</v>
      </c>
      <c r="J68" s="117"/>
      <c r="K68" s="118">
        <v>90.4</v>
      </c>
      <c r="L68" s="118"/>
      <c r="M68" s="134">
        <f t="shared" si="21"/>
        <v>15.066666666666668</v>
      </c>
      <c r="N68" s="135"/>
      <c r="O68" s="53">
        <v>6</v>
      </c>
    </row>
    <row r="69" spans="1:15" ht="62.25" customHeight="1">
      <c r="A69" s="70"/>
      <c r="B69" s="91" t="s">
        <v>79</v>
      </c>
      <c r="C69" s="91"/>
      <c r="D69" s="91" t="s">
        <v>80</v>
      </c>
      <c r="E69" s="91"/>
      <c r="F69" s="91"/>
      <c r="G69" s="91"/>
      <c r="H69" s="91"/>
      <c r="I69" s="113" t="s">
        <v>81</v>
      </c>
      <c r="J69" s="113"/>
      <c r="K69" s="114">
        <v>295.66000000000003</v>
      </c>
      <c r="L69" s="114"/>
      <c r="M69" s="115">
        <f t="shared" si="21"/>
        <v>49.276666666666671</v>
      </c>
      <c r="N69" s="116"/>
      <c r="O69" s="52">
        <v>6</v>
      </c>
    </row>
    <row r="70" spans="1:15" ht="30.75" customHeight="1">
      <c r="A70" s="70"/>
      <c r="B70" s="91" t="s">
        <v>82</v>
      </c>
      <c r="C70" s="91"/>
      <c r="D70" s="91" t="s">
        <v>83</v>
      </c>
      <c r="E70" s="91"/>
      <c r="F70" s="91"/>
      <c r="G70" s="91"/>
      <c r="H70" s="91"/>
      <c r="I70" s="113" t="s">
        <v>84</v>
      </c>
      <c r="J70" s="113"/>
      <c r="K70" s="114">
        <v>169.56</v>
      </c>
      <c r="L70" s="114"/>
      <c r="M70" s="115">
        <f t="shared" si="21"/>
        <v>28.26</v>
      </c>
      <c r="N70" s="116"/>
      <c r="O70" s="52">
        <v>6</v>
      </c>
    </row>
    <row r="71" spans="1:15" ht="42.75" customHeight="1">
      <c r="A71" s="70"/>
      <c r="B71" s="91" t="s">
        <v>85</v>
      </c>
      <c r="C71" s="91"/>
      <c r="D71" s="91" t="s">
        <v>86</v>
      </c>
      <c r="E71" s="91"/>
      <c r="F71" s="91"/>
      <c r="G71" s="91"/>
      <c r="H71" s="91"/>
      <c r="I71" s="113" t="s">
        <v>87</v>
      </c>
      <c r="J71" s="113"/>
      <c r="K71" s="114">
        <v>96.23</v>
      </c>
      <c r="L71" s="114"/>
      <c r="M71" s="115">
        <f t="shared" si="21"/>
        <v>16.038333333333334</v>
      </c>
      <c r="N71" s="116"/>
      <c r="O71" s="52">
        <v>6</v>
      </c>
    </row>
    <row r="72" spans="1:15" ht="84" customHeight="1">
      <c r="A72" s="70"/>
      <c r="B72" s="91" t="s">
        <v>88</v>
      </c>
      <c r="C72" s="91"/>
      <c r="D72" s="91" t="s">
        <v>89</v>
      </c>
      <c r="E72" s="91"/>
      <c r="F72" s="91"/>
      <c r="G72" s="91"/>
      <c r="H72" s="91"/>
      <c r="I72" s="113" t="s">
        <v>90</v>
      </c>
      <c r="J72" s="113"/>
      <c r="K72" s="114">
        <v>147.80000000000001</v>
      </c>
      <c r="L72" s="114"/>
      <c r="M72" s="115">
        <f t="shared" si="21"/>
        <v>24.633333333333336</v>
      </c>
      <c r="N72" s="116"/>
      <c r="O72" s="52">
        <v>6</v>
      </c>
    </row>
    <row r="73" spans="1:15" ht="84" customHeight="1">
      <c r="A73" s="70"/>
      <c r="B73" s="91" t="s">
        <v>88</v>
      </c>
      <c r="C73" s="91"/>
      <c r="D73" s="91" t="s">
        <v>91</v>
      </c>
      <c r="E73" s="91"/>
      <c r="F73" s="91"/>
      <c r="G73" s="91"/>
      <c r="H73" s="91"/>
      <c r="I73" s="113" t="s">
        <v>92</v>
      </c>
      <c r="J73" s="113"/>
      <c r="K73" s="114">
        <v>147.80000000000001</v>
      </c>
      <c r="L73" s="114"/>
      <c r="M73" s="115">
        <f t="shared" si="21"/>
        <v>24.633333333333336</v>
      </c>
      <c r="N73" s="116"/>
      <c r="O73" s="52">
        <v>6</v>
      </c>
    </row>
    <row r="74" spans="1:15" ht="72.75" customHeight="1">
      <c r="A74" s="70"/>
      <c r="B74" s="91" t="s">
        <v>93</v>
      </c>
      <c r="C74" s="91"/>
      <c r="D74" s="91" t="s">
        <v>94</v>
      </c>
      <c r="E74" s="91"/>
      <c r="F74" s="91"/>
      <c r="G74" s="91"/>
      <c r="H74" s="91"/>
      <c r="I74" s="113" t="s">
        <v>95</v>
      </c>
      <c r="J74" s="113"/>
      <c r="K74" s="114">
        <v>436.32</v>
      </c>
      <c r="L74" s="114"/>
      <c r="M74" s="94">
        <f>K74/O74</f>
        <v>72.72</v>
      </c>
      <c r="N74" s="94"/>
      <c r="O74" s="52">
        <v>6</v>
      </c>
    </row>
    <row r="75" spans="1:15" ht="59.25" customHeight="1">
      <c r="A75" s="70"/>
      <c r="B75" s="91" t="s">
        <v>96</v>
      </c>
      <c r="C75" s="91"/>
      <c r="D75" s="91" t="s">
        <v>97</v>
      </c>
      <c r="E75" s="91"/>
      <c r="F75" s="91"/>
      <c r="G75" s="91"/>
      <c r="H75" s="91"/>
      <c r="I75" s="113" t="s">
        <v>98</v>
      </c>
      <c r="J75" s="113"/>
      <c r="K75" s="114">
        <v>231.7</v>
      </c>
      <c r="L75" s="114"/>
      <c r="M75" s="94">
        <f>K75/O75</f>
        <v>38.616666666666667</v>
      </c>
      <c r="N75" s="94"/>
      <c r="O75" s="52">
        <v>6</v>
      </c>
    </row>
    <row r="76" spans="1:15" ht="81" customHeight="1">
      <c r="A76" s="70"/>
      <c r="B76" s="91" t="s">
        <v>99</v>
      </c>
      <c r="C76" s="91"/>
      <c r="D76" s="91" t="s">
        <v>100</v>
      </c>
      <c r="E76" s="91"/>
      <c r="F76" s="91"/>
      <c r="G76" s="91"/>
      <c r="H76" s="91"/>
      <c r="I76" s="113" t="s">
        <v>101</v>
      </c>
      <c r="J76" s="113"/>
      <c r="K76" s="114">
        <v>302.27</v>
      </c>
      <c r="L76" s="114"/>
      <c r="M76" s="94">
        <f t="shared" ref="M76" si="22">K76/O76</f>
        <v>50.37833333333333</v>
      </c>
      <c r="N76" s="94"/>
      <c r="O76" s="52">
        <v>6</v>
      </c>
    </row>
    <row r="77" spans="1:15" ht="25.5" customHeight="1">
      <c r="A77" s="71"/>
      <c r="B77" s="85"/>
      <c r="C77" s="86"/>
      <c r="D77" s="87"/>
      <c r="E77" s="87"/>
      <c r="F77" s="87"/>
      <c r="G77" s="87"/>
      <c r="H77" s="87"/>
      <c r="I77" s="87"/>
      <c r="J77" s="88"/>
      <c r="K77" s="90"/>
      <c r="L77" s="90"/>
      <c r="M77" s="84">
        <v>15.07</v>
      </c>
      <c r="N77" s="84"/>
      <c r="O77" s="47"/>
    </row>
    <row r="78" spans="1:15" ht="88.5" customHeight="1">
      <c r="A78" s="69">
        <v>13</v>
      </c>
      <c r="B78" s="91" t="s">
        <v>285</v>
      </c>
      <c r="C78" s="91"/>
      <c r="D78" s="91" t="s">
        <v>286</v>
      </c>
      <c r="E78" s="91"/>
      <c r="F78" s="91"/>
      <c r="G78" s="91"/>
      <c r="H78" s="91"/>
      <c r="I78" s="92" t="s">
        <v>287</v>
      </c>
      <c r="J78" s="92"/>
      <c r="K78" s="93">
        <v>142</v>
      </c>
      <c r="L78" s="93"/>
      <c r="M78" s="94">
        <f>K78/O78</f>
        <v>0.71</v>
      </c>
      <c r="N78" s="94"/>
      <c r="O78" s="47">
        <v>200</v>
      </c>
    </row>
    <row r="79" spans="1:15" ht="108" customHeight="1">
      <c r="A79" s="144"/>
      <c r="B79" s="91" t="s">
        <v>63</v>
      </c>
      <c r="C79" s="91"/>
      <c r="D79" s="91" t="s">
        <v>288</v>
      </c>
      <c r="E79" s="91"/>
      <c r="F79" s="91"/>
      <c r="G79" s="91"/>
      <c r="H79" s="91"/>
      <c r="I79" s="92" t="s">
        <v>289</v>
      </c>
      <c r="J79" s="92"/>
      <c r="K79" s="93">
        <v>4544</v>
      </c>
      <c r="L79" s="93"/>
      <c r="M79" s="94">
        <f>K79/O79</f>
        <v>0.71</v>
      </c>
      <c r="N79" s="94"/>
      <c r="O79" s="47">
        <v>6400</v>
      </c>
    </row>
    <row r="80" spans="1:15" ht="50.25" customHeight="1">
      <c r="A80" s="144"/>
      <c r="B80" s="91" t="s">
        <v>290</v>
      </c>
      <c r="C80" s="91"/>
      <c r="D80" s="91" t="s">
        <v>291</v>
      </c>
      <c r="E80" s="91"/>
      <c r="F80" s="91"/>
      <c r="G80" s="91"/>
      <c r="H80" s="91"/>
      <c r="I80" s="92" t="s">
        <v>292</v>
      </c>
      <c r="J80" s="92"/>
      <c r="K80" s="93">
        <v>142</v>
      </c>
      <c r="L80" s="93"/>
      <c r="M80" s="94">
        <f t="shared" ref="M80" si="23">K80/O80</f>
        <v>0.71</v>
      </c>
      <c r="N80" s="94"/>
      <c r="O80" s="47">
        <v>200</v>
      </c>
    </row>
    <row r="81" spans="1:16" ht="58.5" customHeight="1">
      <c r="A81" s="144"/>
      <c r="B81" s="95" t="s">
        <v>293</v>
      </c>
      <c r="C81" s="95"/>
      <c r="D81" s="95" t="s">
        <v>294</v>
      </c>
      <c r="E81" s="95"/>
      <c r="F81" s="95"/>
      <c r="G81" s="95"/>
      <c r="H81" s="95"/>
      <c r="I81" s="96" t="s">
        <v>295</v>
      </c>
      <c r="J81" s="96"/>
      <c r="K81" s="97">
        <v>1740</v>
      </c>
      <c r="L81" s="97"/>
      <c r="M81" s="98">
        <f>K81/O81</f>
        <v>0.435</v>
      </c>
      <c r="N81" s="98"/>
      <c r="O81" s="48">
        <v>4000</v>
      </c>
    </row>
    <row r="82" spans="1:16" ht="51.75" customHeight="1">
      <c r="A82" s="144"/>
      <c r="B82" s="91" t="s">
        <v>296</v>
      </c>
      <c r="C82" s="91"/>
      <c r="D82" s="91" t="s">
        <v>297</v>
      </c>
      <c r="E82" s="91"/>
      <c r="F82" s="91"/>
      <c r="G82" s="91"/>
      <c r="H82" s="91"/>
      <c r="I82" s="92" t="s">
        <v>298</v>
      </c>
      <c r="J82" s="92"/>
      <c r="K82" s="93">
        <v>142</v>
      </c>
      <c r="L82" s="93"/>
      <c r="M82" s="94">
        <f>K82/O82</f>
        <v>0.71</v>
      </c>
      <c r="N82" s="94"/>
      <c r="O82" s="47">
        <v>200</v>
      </c>
    </row>
    <row r="83" spans="1:16" ht="40.5" customHeight="1">
      <c r="A83" s="144"/>
      <c r="B83" s="91" t="s">
        <v>103</v>
      </c>
      <c r="C83" s="91"/>
      <c r="D83" s="91" t="s">
        <v>299</v>
      </c>
      <c r="E83" s="91"/>
      <c r="F83" s="91"/>
      <c r="G83" s="91"/>
      <c r="H83" s="91"/>
      <c r="I83" s="92" t="s">
        <v>300</v>
      </c>
      <c r="J83" s="92"/>
      <c r="K83" s="93">
        <v>3192</v>
      </c>
      <c r="L83" s="93"/>
      <c r="M83" s="94">
        <f>K83/O83</f>
        <v>0.66500000000000004</v>
      </c>
      <c r="N83" s="94"/>
      <c r="O83" s="47">
        <v>4800</v>
      </c>
    </row>
    <row r="84" spans="1:16" ht="45" customHeight="1">
      <c r="A84" s="144"/>
      <c r="B84" s="91" t="s">
        <v>82</v>
      </c>
      <c r="C84" s="91"/>
      <c r="D84" s="91" t="s">
        <v>301</v>
      </c>
      <c r="E84" s="91"/>
      <c r="F84" s="91"/>
      <c r="G84" s="91"/>
      <c r="H84" s="91"/>
      <c r="I84" s="92" t="s">
        <v>302</v>
      </c>
      <c r="J84" s="92"/>
      <c r="K84" s="93">
        <v>3976</v>
      </c>
      <c r="L84" s="93"/>
      <c r="M84" s="94">
        <f>K84/O84</f>
        <v>0.71</v>
      </c>
      <c r="N84" s="94"/>
      <c r="O84" s="47">
        <v>5600</v>
      </c>
    </row>
    <row r="85" spans="1:16" ht="47.25" customHeight="1">
      <c r="A85" s="144"/>
      <c r="B85" s="91" t="s">
        <v>303</v>
      </c>
      <c r="C85" s="91"/>
      <c r="D85" s="91" t="s">
        <v>304</v>
      </c>
      <c r="E85" s="91"/>
      <c r="F85" s="91"/>
      <c r="G85" s="91"/>
      <c r="H85" s="91"/>
      <c r="I85" s="92" t="s">
        <v>305</v>
      </c>
      <c r="J85" s="92"/>
      <c r="K85" s="93">
        <v>72.11</v>
      </c>
      <c r="L85" s="93"/>
      <c r="M85" s="94">
        <f t="shared" ref="M85:M87" si="24">K85/O85</f>
        <v>0.36054999999999998</v>
      </c>
      <c r="N85" s="94"/>
      <c r="O85" s="47">
        <v>200</v>
      </c>
      <c r="P85" s="1" t="s">
        <v>62</v>
      </c>
    </row>
    <row r="86" spans="1:16" ht="54" customHeight="1">
      <c r="A86" s="144"/>
      <c r="B86" s="91" t="s">
        <v>306</v>
      </c>
      <c r="C86" s="91"/>
      <c r="D86" s="91" t="s">
        <v>307</v>
      </c>
      <c r="E86" s="91"/>
      <c r="F86" s="91"/>
      <c r="G86" s="91"/>
      <c r="H86" s="91"/>
      <c r="I86" s="113" t="s">
        <v>308</v>
      </c>
      <c r="J86" s="113"/>
      <c r="K86" s="114">
        <v>3264.08</v>
      </c>
      <c r="L86" s="114"/>
      <c r="M86" s="94">
        <f t="shared" si="24"/>
        <v>0.40800999999999998</v>
      </c>
      <c r="N86" s="94"/>
      <c r="O86" s="52">
        <v>8000</v>
      </c>
      <c r="P86" s="1" t="s">
        <v>62</v>
      </c>
    </row>
    <row r="87" spans="1:16" ht="43.5" customHeight="1">
      <c r="A87" s="144"/>
      <c r="B87" s="91" t="s">
        <v>309</v>
      </c>
      <c r="C87" s="91"/>
      <c r="D87" s="91" t="s">
        <v>310</v>
      </c>
      <c r="E87" s="91"/>
      <c r="F87" s="91"/>
      <c r="G87" s="91"/>
      <c r="H87" s="91"/>
      <c r="I87" s="113" t="s">
        <v>311</v>
      </c>
      <c r="J87" s="113"/>
      <c r="K87" s="114">
        <v>114.08</v>
      </c>
      <c r="L87" s="114"/>
      <c r="M87" s="94">
        <f t="shared" si="24"/>
        <v>0.57040000000000002</v>
      </c>
      <c r="N87" s="94"/>
      <c r="O87" s="52">
        <v>200</v>
      </c>
    </row>
    <row r="88" spans="1:16" ht="43.5" customHeight="1">
      <c r="A88" s="144"/>
      <c r="B88" s="91" t="s">
        <v>312</v>
      </c>
      <c r="C88" s="91"/>
      <c r="D88" s="91" t="s">
        <v>315</v>
      </c>
      <c r="E88" s="91"/>
      <c r="F88" s="91"/>
      <c r="G88" s="91"/>
      <c r="H88" s="91"/>
      <c r="I88" s="113" t="s">
        <v>313</v>
      </c>
      <c r="J88" s="113"/>
      <c r="K88" s="114">
        <v>1600</v>
      </c>
      <c r="L88" s="114"/>
      <c r="M88" s="115">
        <f t="shared" ref="M88" si="25">K88/O88</f>
        <v>0.4</v>
      </c>
      <c r="N88" s="116"/>
      <c r="O88" s="52">
        <v>4000</v>
      </c>
      <c r="P88" s="143" t="s">
        <v>316</v>
      </c>
    </row>
    <row r="89" spans="1:16" ht="27.75" customHeight="1">
      <c r="A89" s="145"/>
      <c r="B89" s="91"/>
      <c r="C89" s="91"/>
      <c r="D89" s="91"/>
      <c r="E89" s="91"/>
      <c r="F89" s="91"/>
      <c r="G89" s="91"/>
      <c r="H89" s="91"/>
      <c r="I89" s="91"/>
      <c r="J89" s="91"/>
      <c r="K89" s="90"/>
      <c r="L89" s="139"/>
      <c r="M89" s="140">
        <v>0.44</v>
      </c>
      <c r="N89" s="141"/>
      <c r="O89" s="142" t="s">
        <v>314</v>
      </c>
    </row>
    <row r="90" spans="1:16" ht="44.25" customHeight="1">
      <c r="A90" s="69">
        <v>14</v>
      </c>
      <c r="B90" s="91" t="s">
        <v>317</v>
      </c>
      <c r="C90" s="91"/>
      <c r="D90" s="91" t="s">
        <v>318</v>
      </c>
      <c r="E90" s="91"/>
      <c r="F90" s="91"/>
      <c r="G90" s="91"/>
      <c r="H90" s="91"/>
      <c r="I90" s="113" t="s">
        <v>319</v>
      </c>
      <c r="J90" s="113"/>
      <c r="K90" s="114">
        <v>811.05</v>
      </c>
      <c r="L90" s="114"/>
      <c r="M90" s="115">
        <f>K90/O90</f>
        <v>27.035</v>
      </c>
      <c r="N90" s="116"/>
      <c r="O90" s="52">
        <v>30</v>
      </c>
    </row>
    <row r="91" spans="1:16" ht="48" customHeight="1">
      <c r="A91" s="70"/>
      <c r="B91" s="91" t="s">
        <v>320</v>
      </c>
      <c r="C91" s="91"/>
      <c r="D91" s="91" t="s">
        <v>321</v>
      </c>
      <c r="E91" s="91"/>
      <c r="F91" s="91"/>
      <c r="G91" s="91"/>
      <c r="H91" s="91"/>
      <c r="I91" s="113" t="s">
        <v>322</v>
      </c>
      <c r="J91" s="113"/>
      <c r="K91" s="114">
        <v>1503.83</v>
      </c>
      <c r="L91" s="114"/>
      <c r="M91" s="115">
        <f>K91/O91</f>
        <v>25.063833333333331</v>
      </c>
      <c r="N91" s="116"/>
      <c r="O91" s="52">
        <v>60</v>
      </c>
    </row>
    <row r="92" spans="1:16" ht="46.5" customHeight="1">
      <c r="A92" s="70"/>
      <c r="B92" s="91" t="s">
        <v>323</v>
      </c>
      <c r="C92" s="91"/>
      <c r="D92" s="91" t="s">
        <v>324</v>
      </c>
      <c r="E92" s="91"/>
      <c r="F92" s="91"/>
      <c r="G92" s="91"/>
      <c r="H92" s="91"/>
      <c r="I92" s="113" t="s">
        <v>325</v>
      </c>
      <c r="J92" s="113"/>
      <c r="K92" s="114">
        <v>1503.83</v>
      </c>
      <c r="L92" s="114"/>
      <c r="M92" s="115">
        <f t="shared" ref="M92:M93" si="26">K92/O92</f>
        <v>25.063833333333331</v>
      </c>
      <c r="N92" s="116"/>
      <c r="O92" s="52">
        <v>60</v>
      </c>
    </row>
    <row r="93" spans="1:16" ht="83.25" customHeight="1">
      <c r="A93" s="70"/>
      <c r="B93" s="91" t="s">
        <v>88</v>
      </c>
      <c r="C93" s="91"/>
      <c r="D93" s="91" t="s">
        <v>326</v>
      </c>
      <c r="E93" s="91"/>
      <c r="F93" s="91"/>
      <c r="G93" s="91"/>
      <c r="H93" s="91"/>
      <c r="I93" s="113" t="s">
        <v>327</v>
      </c>
      <c r="J93" s="113"/>
      <c r="K93" s="114">
        <v>815.4</v>
      </c>
      <c r="L93" s="114"/>
      <c r="M93" s="115">
        <f t="shared" si="26"/>
        <v>27.18</v>
      </c>
      <c r="N93" s="116"/>
      <c r="O93" s="52">
        <v>30</v>
      </c>
    </row>
    <row r="94" spans="1:16" ht="92.25" customHeight="1">
      <c r="A94" s="70"/>
      <c r="B94" s="91" t="s">
        <v>88</v>
      </c>
      <c r="C94" s="91"/>
      <c r="D94" s="91" t="s">
        <v>326</v>
      </c>
      <c r="E94" s="91"/>
      <c r="F94" s="91"/>
      <c r="G94" s="91"/>
      <c r="H94" s="91"/>
      <c r="I94" s="113" t="s">
        <v>328</v>
      </c>
      <c r="J94" s="113"/>
      <c r="K94" s="114">
        <v>815.4</v>
      </c>
      <c r="L94" s="114"/>
      <c r="M94" s="94">
        <f t="shared" ref="M94" si="27">K94/O94</f>
        <v>27.18</v>
      </c>
      <c r="N94" s="94"/>
      <c r="O94" s="52">
        <v>30</v>
      </c>
    </row>
    <row r="95" spans="1:16" ht="53.25" customHeight="1">
      <c r="A95" s="70"/>
      <c r="B95" s="91" t="s">
        <v>323</v>
      </c>
      <c r="C95" s="91"/>
      <c r="D95" s="91" t="s">
        <v>329</v>
      </c>
      <c r="E95" s="91"/>
      <c r="F95" s="91"/>
      <c r="G95" s="91"/>
      <c r="H95" s="91"/>
      <c r="I95" s="113" t="s">
        <v>330</v>
      </c>
      <c r="J95" s="113"/>
      <c r="K95" s="114">
        <v>786</v>
      </c>
      <c r="L95" s="114"/>
      <c r="M95" s="94">
        <f t="shared" ref="M95" si="28">K95/O95</f>
        <v>26.2</v>
      </c>
      <c r="N95" s="94"/>
      <c r="O95" s="52">
        <v>30</v>
      </c>
    </row>
    <row r="96" spans="1:16" ht="79.5" customHeight="1">
      <c r="A96" s="70"/>
      <c r="B96" s="91" t="s">
        <v>207</v>
      </c>
      <c r="C96" s="91"/>
      <c r="D96" s="91" t="s">
        <v>331</v>
      </c>
      <c r="E96" s="91"/>
      <c r="F96" s="91"/>
      <c r="G96" s="91"/>
      <c r="H96" s="91"/>
      <c r="I96" s="113" t="s">
        <v>332</v>
      </c>
      <c r="J96" s="113"/>
      <c r="K96" s="114">
        <v>751.92</v>
      </c>
      <c r="L96" s="114"/>
      <c r="M96" s="94">
        <f t="shared" ref="M96" si="29">K96/O96</f>
        <v>25.064</v>
      </c>
      <c r="N96" s="94"/>
      <c r="O96" s="52">
        <v>30</v>
      </c>
    </row>
    <row r="97" spans="1:1024" ht="44.25" customHeight="1">
      <c r="A97" s="70"/>
      <c r="B97" s="95" t="s">
        <v>339</v>
      </c>
      <c r="C97" s="95"/>
      <c r="D97" s="95" t="s">
        <v>340</v>
      </c>
      <c r="E97" s="95"/>
      <c r="F97" s="95"/>
      <c r="G97" s="95"/>
      <c r="H97" s="95"/>
      <c r="I97" s="117" t="s">
        <v>341</v>
      </c>
      <c r="J97" s="117"/>
      <c r="K97" s="118">
        <v>732.75</v>
      </c>
      <c r="L97" s="118"/>
      <c r="M97" s="98">
        <f t="shared" ref="M97" si="30">K97/O97</f>
        <v>24.425000000000001</v>
      </c>
      <c r="N97" s="98"/>
      <c r="O97" s="53">
        <v>30</v>
      </c>
      <c r="P97" s="143" t="s">
        <v>351</v>
      </c>
    </row>
    <row r="98" spans="1:1024" ht="50.25" customHeight="1">
      <c r="A98" s="70"/>
      <c r="B98" s="95" t="s">
        <v>342</v>
      </c>
      <c r="C98" s="95"/>
      <c r="D98" s="95" t="s">
        <v>343</v>
      </c>
      <c r="E98" s="95"/>
      <c r="F98" s="95"/>
      <c r="G98" s="95"/>
      <c r="H98" s="95"/>
      <c r="I98" s="117" t="s">
        <v>344</v>
      </c>
      <c r="J98" s="117"/>
      <c r="K98" s="118">
        <v>1503.83</v>
      </c>
      <c r="L98" s="118"/>
      <c r="M98" s="98">
        <f t="shared" ref="M98" si="31">K98/O98</f>
        <v>25.063833333333331</v>
      </c>
      <c r="N98" s="98"/>
      <c r="O98" s="53">
        <v>60</v>
      </c>
    </row>
    <row r="99" spans="1:1024" ht="47.25" customHeight="1">
      <c r="A99" s="70"/>
      <c r="B99" s="95" t="s">
        <v>345</v>
      </c>
      <c r="C99" s="95"/>
      <c r="D99" s="95" t="s">
        <v>346</v>
      </c>
      <c r="E99" s="95"/>
      <c r="F99" s="95"/>
      <c r="G99" s="95"/>
      <c r="H99" s="95"/>
      <c r="I99" s="117" t="s">
        <v>347</v>
      </c>
      <c r="J99" s="117"/>
      <c r="K99" s="118">
        <v>1221.26</v>
      </c>
      <c r="L99" s="118"/>
      <c r="M99" s="98">
        <f t="shared" ref="M99" si="32">K99/O99</f>
        <v>24.4252</v>
      </c>
      <c r="N99" s="98"/>
      <c r="O99" s="53">
        <v>50</v>
      </c>
      <c r="P99" s="1" t="s">
        <v>62</v>
      </c>
    </row>
    <row r="100" spans="1:1024" ht="42.75" customHeight="1">
      <c r="A100" s="70"/>
      <c r="B100" s="91" t="s">
        <v>348</v>
      </c>
      <c r="C100" s="91"/>
      <c r="D100" s="91" t="s">
        <v>349</v>
      </c>
      <c r="E100" s="91"/>
      <c r="F100" s="91"/>
      <c r="G100" s="91"/>
      <c r="H100" s="91"/>
      <c r="I100" s="113" t="s">
        <v>350</v>
      </c>
      <c r="J100" s="113"/>
      <c r="K100" s="114">
        <v>815.44</v>
      </c>
      <c r="L100" s="114"/>
      <c r="M100" s="94">
        <f t="shared" ref="M100" si="33">K100/O100</f>
        <v>27.181333333333335</v>
      </c>
      <c r="N100" s="94"/>
      <c r="O100" s="52">
        <v>30</v>
      </c>
    </row>
    <row r="101" spans="1:1024" ht="42.75" customHeight="1">
      <c r="A101" s="70"/>
      <c r="B101" s="91" t="s">
        <v>333</v>
      </c>
      <c r="C101" s="91"/>
      <c r="D101" s="91" t="s">
        <v>334</v>
      </c>
      <c r="E101" s="91"/>
      <c r="F101" s="91"/>
      <c r="G101" s="91"/>
      <c r="H101" s="91"/>
      <c r="I101" s="92" t="s">
        <v>335</v>
      </c>
      <c r="J101" s="92"/>
      <c r="K101" s="93">
        <v>1465.61</v>
      </c>
      <c r="L101" s="93"/>
      <c r="M101" s="94">
        <f>K101/O101</f>
        <v>24.426833333333331</v>
      </c>
      <c r="N101" s="94"/>
      <c r="O101" s="47">
        <v>60</v>
      </c>
    </row>
    <row r="102" spans="1:1024" ht="77.25" customHeight="1">
      <c r="A102" s="70"/>
      <c r="B102" s="91" t="s">
        <v>336</v>
      </c>
      <c r="C102" s="91"/>
      <c r="D102" s="91" t="s">
        <v>337</v>
      </c>
      <c r="E102" s="91"/>
      <c r="F102" s="91"/>
      <c r="G102" s="91"/>
      <c r="H102" s="91"/>
      <c r="I102" s="92" t="s">
        <v>338</v>
      </c>
      <c r="J102" s="92"/>
      <c r="K102" s="93">
        <v>751.92</v>
      </c>
      <c r="L102" s="93"/>
      <c r="M102" s="94">
        <f>K102/O102</f>
        <v>25.064</v>
      </c>
      <c r="N102" s="94"/>
      <c r="O102" s="47">
        <v>30</v>
      </c>
    </row>
    <row r="103" spans="1:1024" ht="23.25" customHeight="1">
      <c r="A103" s="71"/>
      <c r="B103" s="85"/>
      <c r="C103" s="86"/>
      <c r="D103" s="87"/>
      <c r="E103" s="87"/>
      <c r="F103" s="87"/>
      <c r="G103" s="87"/>
      <c r="H103" s="87"/>
      <c r="I103" s="87"/>
      <c r="J103" s="88"/>
      <c r="K103" s="90"/>
      <c r="L103" s="90"/>
      <c r="M103" s="84">
        <v>25.06</v>
      </c>
      <c r="N103" s="84"/>
      <c r="O103" s="47"/>
    </row>
    <row r="104" spans="1:1024" ht="38.25" customHeight="1">
      <c r="A104" s="131" t="s">
        <v>53</v>
      </c>
      <c r="B104" s="132"/>
      <c r="C104" s="132"/>
      <c r="D104" s="132"/>
      <c r="E104" s="132"/>
      <c r="F104" s="132"/>
      <c r="G104" s="132"/>
      <c r="H104" s="132"/>
      <c r="I104" s="132"/>
      <c r="J104" s="132"/>
      <c r="K104" s="132"/>
      <c r="L104" s="132"/>
      <c r="M104" s="132"/>
      <c r="N104" s="132"/>
      <c r="O104" s="132"/>
    </row>
    <row r="105" spans="1:1024" ht="36.75" customHeight="1">
      <c r="A105" s="109" t="s">
        <v>0</v>
      </c>
      <c r="B105" s="109" t="s">
        <v>7</v>
      </c>
      <c r="C105" s="109" t="s">
        <v>8</v>
      </c>
      <c r="D105" s="109" t="s">
        <v>9</v>
      </c>
      <c r="E105" s="109" t="s">
        <v>6</v>
      </c>
      <c r="F105" s="109" t="s">
        <v>10</v>
      </c>
      <c r="G105" s="121" t="s">
        <v>112</v>
      </c>
      <c r="H105" s="121"/>
      <c r="I105" s="121" t="s">
        <v>114</v>
      </c>
      <c r="J105" s="121"/>
      <c r="K105" s="121" t="s">
        <v>113</v>
      </c>
      <c r="L105" s="121"/>
      <c r="M105" s="122" t="s">
        <v>11</v>
      </c>
      <c r="N105" s="122"/>
      <c r="O105" s="119" t="s">
        <v>12</v>
      </c>
      <c r="P105" s="119" t="s">
        <v>40</v>
      </c>
      <c r="Q105" s="119" t="s">
        <v>42</v>
      </c>
      <c r="R105" s="119" t="s">
        <v>43</v>
      </c>
      <c r="AMG105"/>
      <c r="AMH105"/>
      <c r="AMI105"/>
      <c r="AMJ105"/>
    </row>
    <row r="106" spans="1:1024" ht="94.5">
      <c r="A106" s="109"/>
      <c r="B106" s="109"/>
      <c r="C106" s="109"/>
      <c r="D106" s="109"/>
      <c r="E106" s="109"/>
      <c r="F106" s="109"/>
      <c r="G106" s="42" t="s">
        <v>13</v>
      </c>
      <c r="H106" s="42" t="s">
        <v>14</v>
      </c>
      <c r="I106" s="42" t="s">
        <v>13</v>
      </c>
      <c r="J106" s="42" t="s">
        <v>14</v>
      </c>
      <c r="K106" s="42" t="s">
        <v>13</v>
      </c>
      <c r="L106" s="42" t="s">
        <v>14</v>
      </c>
      <c r="M106" s="122"/>
      <c r="N106" s="122"/>
      <c r="O106" s="120"/>
      <c r="P106" s="120" t="s">
        <v>40</v>
      </c>
      <c r="Q106" s="120"/>
      <c r="R106" s="120"/>
      <c r="AME106"/>
      <c r="AMF106"/>
      <c r="AMG106"/>
      <c r="AMH106"/>
      <c r="AMI106"/>
      <c r="AMJ106"/>
    </row>
    <row r="107" spans="1:1024" ht="86.25" customHeight="1">
      <c r="A107" s="39">
        <v>1</v>
      </c>
      <c r="B107" s="34" t="s">
        <v>67</v>
      </c>
      <c r="C107" s="19" t="s">
        <v>68</v>
      </c>
      <c r="D107" s="19" t="s">
        <v>115</v>
      </c>
      <c r="E107" s="19">
        <v>10</v>
      </c>
      <c r="F107" s="19">
        <v>40</v>
      </c>
      <c r="G107" s="20">
        <v>109.09</v>
      </c>
      <c r="H107" s="23">
        <f>G107/E107</f>
        <v>10.909000000000001</v>
      </c>
      <c r="I107" s="20">
        <v>110</v>
      </c>
      <c r="J107" s="31">
        <f>I107/E107</f>
        <v>11</v>
      </c>
      <c r="K107" s="20">
        <v>110.91</v>
      </c>
      <c r="L107" s="24">
        <f>K107/E107</f>
        <v>11.090999999999999</v>
      </c>
      <c r="M107" s="89">
        <f>H107</f>
        <v>10.909000000000001</v>
      </c>
      <c r="N107" s="89"/>
      <c r="O107" s="3" t="s">
        <v>69</v>
      </c>
      <c r="P107" s="60" t="s">
        <v>66</v>
      </c>
      <c r="Q107" s="41">
        <v>0</v>
      </c>
      <c r="R107" s="35">
        <f>E107*F107</f>
        <v>400</v>
      </c>
      <c r="AME107"/>
      <c r="AMF107"/>
      <c r="AMG107"/>
      <c r="AMH107"/>
      <c r="AMI107"/>
      <c r="AMJ107"/>
    </row>
    <row r="108" spans="1:1024" ht="48" customHeight="1">
      <c r="A108" s="39">
        <f>A107+1</f>
        <v>2</v>
      </c>
      <c r="B108" s="34" t="s">
        <v>116</v>
      </c>
      <c r="C108" s="19" t="s">
        <v>117</v>
      </c>
      <c r="D108" s="19" t="s">
        <v>70</v>
      </c>
      <c r="E108" s="19">
        <v>20</v>
      </c>
      <c r="F108" s="19">
        <v>35</v>
      </c>
      <c r="G108" s="20">
        <v>51.77</v>
      </c>
      <c r="H108" s="23">
        <f t="shared" ref="H108:H120" si="34">G108/E108</f>
        <v>2.5885000000000002</v>
      </c>
      <c r="I108" s="20">
        <v>51.78</v>
      </c>
      <c r="J108" s="31">
        <f t="shared" ref="J108:J120" si="35">I108/E108</f>
        <v>2.589</v>
      </c>
      <c r="K108" s="20">
        <v>51.79</v>
      </c>
      <c r="L108" s="24">
        <f t="shared" ref="L108:L120" si="36">K108/E108</f>
        <v>2.5895000000000001</v>
      </c>
      <c r="M108" s="89">
        <f t="shared" ref="M108:M113" si="37">H108</f>
        <v>2.5885000000000002</v>
      </c>
      <c r="N108" s="89"/>
      <c r="O108" s="3" t="s">
        <v>118</v>
      </c>
      <c r="P108" s="60" t="s">
        <v>41</v>
      </c>
      <c r="Q108" s="51">
        <v>18</v>
      </c>
      <c r="R108" s="35">
        <f t="shared" ref="R108:R120" si="38">E108*F108</f>
        <v>700</v>
      </c>
      <c r="AME108"/>
      <c r="AMF108"/>
      <c r="AMG108"/>
      <c r="AMH108"/>
      <c r="AMI108"/>
      <c r="AMJ108"/>
    </row>
    <row r="109" spans="1:1024" ht="51" customHeight="1">
      <c r="A109" s="39">
        <f t="shared" ref="A109:A120" si="39">A108+1</f>
        <v>3</v>
      </c>
      <c r="B109" s="34" t="s">
        <v>119</v>
      </c>
      <c r="C109" s="19" t="s">
        <v>120</v>
      </c>
      <c r="D109" s="19" t="s">
        <v>70</v>
      </c>
      <c r="E109" s="19">
        <v>50</v>
      </c>
      <c r="F109" s="19">
        <v>80</v>
      </c>
      <c r="G109" s="20">
        <v>27.43</v>
      </c>
      <c r="H109" s="23">
        <f t="shared" si="34"/>
        <v>0.54859999999999998</v>
      </c>
      <c r="I109" s="20">
        <v>27.43</v>
      </c>
      <c r="J109" s="31">
        <f t="shared" si="35"/>
        <v>0.54859999999999998</v>
      </c>
      <c r="K109" s="20">
        <v>27.44</v>
      </c>
      <c r="L109" s="24">
        <f t="shared" si="36"/>
        <v>0.54880000000000007</v>
      </c>
      <c r="M109" s="89">
        <f t="shared" si="37"/>
        <v>0.54859999999999998</v>
      </c>
      <c r="N109" s="89"/>
      <c r="O109" s="3" t="s">
        <v>121</v>
      </c>
      <c r="P109" s="60" t="s">
        <v>41</v>
      </c>
      <c r="Q109" s="51">
        <v>18</v>
      </c>
      <c r="R109" s="35">
        <f t="shared" si="38"/>
        <v>4000</v>
      </c>
      <c r="AME109"/>
      <c r="AMF109"/>
      <c r="AMG109"/>
      <c r="AMH109"/>
      <c r="AMI109"/>
      <c r="AMJ109"/>
    </row>
    <row r="110" spans="1:1024" ht="69.75" customHeight="1">
      <c r="A110" s="39">
        <f t="shared" si="39"/>
        <v>4</v>
      </c>
      <c r="B110" s="34" t="s">
        <v>122</v>
      </c>
      <c r="C110" s="19" t="s">
        <v>123</v>
      </c>
      <c r="D110" s="19" t="s">
        <v>115</v>
      </c>
      <c r="E110" s="19">
        <v>100</v>
      </c>
      <c r="F110" s="19">
        <v>50</v>
      </c>
      <c r="G110" s="20">
        <v>73.959999999999994</v>
      </c>
      <c r="H110" s="23">
        <f t="shared" si="34"/>
        <v>0.73959999999999992</v>
      </c>
      <c r="I110" s="20">
        <v>73.97</v>
      </c>
      <c r="J110" s="31">
        <f t="shared" si="35"/>
        <v>0.73970000000000002</v>
      </c>
      <c r="K110" s="20">
        <v>73.98</v>
      </c>
      <c r="L110" s="24">
        <f t="shared" si="36"/>
        <v>0.73980000000000001</v>
      </c>
      <c r="M110" s="89">
        <f t="shared" si="37"/>
        <v>0.73959999999999992</v>
      </c>
      <c r="N110" s="89"/>
      <c r="O110" s="3" t="s">
        <v>124</v>
      </c>
      <c r="P110" s="60" t="s">
        <v>41</v>
      </c>
      <c r="Q110" s="51">
        <v>18</v>
      </c>
      <c r="R110" s="35">
        <f t="shared" si="38"/>
        <v>5000</v>
      </c>
      <c r="AME110"/>
      <c r="AMF110"/>
      <c r="AMG110"/>
      <c r="AMH110"/>
      <c r="AMI110"/>
      <c r="AMJ110"/>
    </row>
    <row r="111" spans="1:1024" ht="65.25" customHeight="1">
      <c r="A111" s="39">
        <f t="shared" si="39"/>
        <v>5</v>
      </c>
      <c r="B111" s="34" t="s">
        <v>125</v>
      </c>
      <c r="C111" s="19" t="s">
        <v>126</v>
      </c>
      <c r="D111" s="19" t="s">
        <v>71</v>
      </c>
      <c r="E111" s="19">
        <v>25</v>
      </c>
      <c r="F111" s="19">
        <v>30</v>
      </c>
      <c r="G111" s="20">
        <v>67.27</v>
      </c>
      <c r="H111" s="23">
        <f t="shared" si="34"/>
        <v>2.6907999999999999</v>
      </c>
      <c r="I111" s="20">
        <v>67.73</v>
      </c>
      <c r="J111" s="31">
        <f t="shared" si="35"/>
        <v>2.7092000000000001</v>
      </c>
      <c r="K111" s="20">
        <v>68.180000000000007</v>
      </c>
      <c r="L111" s="24">
        <f t="shared" si="36"/>
        <v>2.7272000000000003</v>
      </c>
      <c r="M111" s="89">
        <f t="shared" si="37"/>
        <v>2.6907999999999999</v>
      </c>
      <c r="N111" s="89"/>
      <c r="O111" s="3" t="s">
        <v>127</v>
      </c>
      <c r="P111" s="60" t="s">
        <v>66</v>
      </c>
      <c r="Q111" s="51">
        <v>0</v>
      </c>
      <c r="R111" s="35">
        <f t="shared" si="38"/>
        <v>750</v>
      </c>
      <c r="AME111"/>
      <c r="AMF111"/>
      <c r="AMG111"/>
      <c r="AMH111"/>
      <c r="AMI111"/>
      <c r="AMJ111"/>
    </row>
    <row r="112" spans="1:1024" ht="70.5" customHeight="1">
      <c r="A112" s="39">
        <f t="shared" si="39"/>
        <v>6</v>
      </c>
      <c r="B112" s="34" t="s">
        <v>128</v>
      </c>
      <c r="C112" s="19" t="s">
        <v>129</v>
      </c>
      <c r="D112" s="19" t="s">
        <v>71</v>
      </c>
      <c r="E112" s="19">
        <v>10</v>
      </c>
      <c r="F112" s="19">
        <v>300</v>
      </c>
      <c r="G112" s="20">
        <v>83.64</v>
      </c>
      <c r="H112" s="23">
        <f t="shared" si="34"/>
        <v>8.3640000000000008</v>
      </c>
      <c r="I112" s="20">
        <v>84.09</v>
      </c>
      <c r="J112" s="31">
        <f t="shared" si="35"/>
        <v>8.4090000000000007</v>
      </c>
      <c r="K112" s="20">
        <v>84.55</v>
      </c>
      <c r="L112" s="24">
        <f t="shared" si="36"/>
        <v>8.4550000000000001</v>
      </c>
      <c r="M112" s="89">
        <f t="shared" si="37"/>
        <v>8.3640000000000008</v>
      </c>
      <c r="N112" s="89"/>
      <c r="O112" s="3" t="s">
        <v>130</v>
      </c>
      <c r="P112" s="60" t="s">
        <v>66</v>
      </c>
      <c r="Q112" s="51">
        <v>0</v>
      </c>
      <c r="R112" s="35">
        <f t="shared" si="38"/>
        <v>3000</v>
      </c>
      <c r="AME112"/>
      <c r="AMF112"/>
      <c r="AMG112"/>
      <c r="AMH112"/>
      <c r="AMI112"/>
      <c r="AMJ112"/>
    </row>
    <row r="113" spans="1:1024" ht="45" customHeight="1">
      <c r="A113" s="39">
        <f t="shared" si="39"/>
        <v>7</v>
      </c>
      <c r="B113" s="34" t="s">
        <v>131</v>
      </c>
      <c r="C113" s="19" t="s">
        <v>132</v>
      </c>
      <c r="D113" s="19" t="s">
        <v>115</v>
      </c>
      <c r="E113" s="19">
        <v>10</v>
      </c>
      <c r="F113" s="19">
        <v>50</v>
      </c>
      <c r="G113" s="20">
        <v>25.45</v>
      </c>
      <c r="H113" s="23">
        <f t="shared" si="34"/>
        <v>2.5449999999999999</v>
      </c>
      <c r="I113" s="20">
        <v>25.91</v>
      </c>
      <c r="J113" s="31">
        <f t="shared" si="35"/>
        <v>2.5910000000000002</v>
      </c>
      <c r="K113" s="20">
        <v>26.36</v>
      </c>
      <c r="L113" s="24">
        <f t="shared" si="36"/>
        <v>2.6360000000000001</v>
      </c>
      <c r="M113" s="89">
        <f t="shared" si="37"/>
        <v>2.5449999999999999</v>
      </c>
      <c r="N113" s="89"/>
      <c r="O113" s="3" t="s">
        <v>133</v>
      </c>
      <c r="P113" s="60" t="s">
        <v>66</v>
      </c>
      <c r="Q113" s="51">
        <v>0</v>
      </c>
      <c r="R113" s="35">
        <f t="shared" si="38"/>
        <v>500</v>
      </c>
      <c r="AME113"/>
      <c r="AMF113"/>
      <c r="AMG113"/>
      <c r="AMH113"/>
      <c r="AMI113"/>
      <c r="AMJ113"/>
    </row>
    <row r="114" spans="1:1024" ht="53.25" customHeight="1">
      <c r="A114" s="39">
        <f t="shared" si="39"/>
        <v>8</v>
      </c>
      <c r="B114" s="34" t="s">
        <v>72</v>
      </c>
      <c r="C114" s="19" t="s">
        <v>134</v>
      </c>
      <c r="D114" s="19" t="s">
        <v>70</v>
      </c>
      <c r="E114" s="19">
        <v>60</v>
      </c>
      <c r="F114" s="19">
        <v>27</v>
      </c>
      <c r="G114" s="20">
        <v>165.45</v>
      </c>
      <c r="H114" s="23">
        <f t="shared" si="34"/>
        <v>2.7574999999999998</v>
      </c>
      <c r="I114" s="20">
        <v>166.36</v>
      </c>
      <c r="J114" s="31">
        <f t="shared" si="35"/>
        <v>2.7726666666666668</v>
      </c>
      <c r="K114" s="20">
        <v>167.27</v>
      </c>
      <c r="L114" s="24">
        <f t="shared" si="36"/>
        <v>2.7878333333333334</v>
      </c>
      <c r="M114" s="89">
        <f t="shared" ref="M114:M120" si="40">H114</f>
        <v>2.7574999999999998</v>
      </c>
      <c r="N114" s="89"/>
      <c r="O114" s="3" t="s">
        <v>135</v>
      </c>
      <c r="P114" s="60" t="s">
        <v>66</v>
      </c>
      <c r="Q114" s="51">
        <v>0</v>
      </c>
      <c r="R114" s="35">
        <f t="shared" si="38"/>
        <v>1620</v>
      </c>
      <c r="AME114"/>
      <c r="AMF114"/>
      <c r="AMG114"/>
      <c r="AMH114"/>
      <c r="AMI114"/>
      <c r="AMJ114"/>
    </row>
    <row r="115" spans="1:1024" ht="63" customHeight="1">
      <c r="A115" s="39">
        <f t="shared" si="39"/>
        <v>9</v>
      </c>
      <c r="B115" s="34" t="s">
        <v>136</v>
      </c>
      <c r="C115" s="19" t="s">
        <v>137</v>
      </c>
      <c r="D115" s="19" t="s">
        <v>70</v>
      </c>
      <c r="E115" s="19">
        <v>20</v>
      </c>
      <c r="F115" s="19">
        <v>50</v>
      </c>
      <c r="G115" s="20">
        <v>254.55</v>
      </c>
      <c r="H115" s="23">
        <f t="shared" si="34"/>
        <v>12.727500000000001</v>
      </c>
      <c r="I115" s="20">
        <v>255.45</v>
      </c>
      <c r="J115" s="31">
        <f t="shared" si="35"/>
        <v>12.772499999999999</v>
      </c>
      <c r="K115" s="20">
        <v>256.36</v>
      </c>
      <c r="L115" s="24">
        <f>K115/E115</f>
        <v>12.818000000000001</v>
      </c>
      <c r="M115" s="89">
        <f t="shared" si="40"/>
        <v>12.727500000000001</v>
      </c>
      <c r="N115" s="89"/>
      <c r="O115" s="3" t="s">
        <v>138</v>
      </c>
      <c r="P115" s="60" t="s">
        <v>66</v>
      </c>
      <c r="Q115" s="45">
        <v>0</v>
      </c>
      <c r="R115" s="35">
        <f t="shared" si="38"/>
        <v>1000</v>
      </c>
      <c r="AME115"/>
      <c r="AMF115"/>
      <c r="AMG115"/>
      <c r="AMH115"/>
      <c r="AMI115"/>
      <c r="AMJ115"/>
    </row>
    <row r="116" spans="1:1024" ht="36.75" customHeight="1">
      <c r="A116" s="39">
        <f t="shared" si="39"/>
        <v>10</v>
      </c>
      <c r="B116" s="34" t="s">
        <v>139</v>
      </c>
      <c r="C116" s="19" t="s">
        <v>117</v>
      </c>
      <c r="D116" s="19" t="s">
        <v>70</v>
      </c>
      <c r="E116" s="19">
        <v>20</v>
      </c>
      <c r="F116" s="19">
        <v>105</v>
      </c>
      <c r="G116" s="20">
        <v>67</v>
      </c>
      <c r="H116" s="23">
        <f t="shared" si="34"/>
        <v>3.35</v>
      </c>
      <c r="I116" s="20">
        <v>67</v>
      </c>
      <c r="J116" s="31">
        <f t="shared" si="35"/>
        <v>3.35</v>
      </c>
      <c r="K116" s="20">
        <v>67.010000000000005</v>
      </c>
      <c r="L116" s="24">
        <f t="shared" si="36"/>
        <v>3.3505000000000003</v>
      </c>
      <c r="M116" s="89">
        <f t="shared" si="40"/>
        <v>3.35</v>
      </c>
      <c r="N116" s="89"/>
      <c r="O116" s="3" t="s">
        <v>140</v>
      </c>
      <c r="P116" s="60" t="s">
        <v>41</v>
      </c>
      <c r="Q116" s="51">
        <v>18</v>
      </c>
      <c r="R116" s="35">
        <f t="shared" si="38"/>
        <v>2100</v>
      </c>
      <c r="AME116"/>
      <c r="AMF116"/>
      <c r="AMG116"/>
      <c r="AMH116"/>
      <c r="AMI116"/>
      <c r="AMJ116"/>
    </row>
    <row r="117" spans="1:1024" ht="72" customHeight="1">
      <c r="A117" s="39">
        <f t="shared" si="39"/>
        <v>11</v>
      </c>
      <c r="B117" s="34" t="s">
        <v>141</v>
      </c>
      <c r="C117" s="19" t="s">
        <v>142</v>
      </c>
      <c r="D117" s="19" t="s">
        <v>115</v>
      </c>
      <c r="E117" s="19">
        <v>100</v>
      </c>
      <c r="F117" s="19">
        <v>50</v>
      </c>
      <c r="G117" s="20">
        <v>235.39</v>
      </c>
      <c r="H117" s="23">
        <f t="shared" si="34"/>
        <v>2.3538999999999999</v>
      </c>
      <c r="I117" s="20">
        <v>235.4</v>
      </c>
      <c r="J117" s="31">
        <f t="shared" si="35"/>
        <v>2.3540000000000001</v>
      </c>
      <c r="K117" s="20">
        <v>235.41</v>
      </c>
      <c r="L117" s="24">
        <f t="shared" si="36"/>
        <v>2.3540999999999999</v>
      </c>
      <c r="M117" s="89">
        <f t="shared" si="40"/>
        <v>2.3538999999999999</v>
      </c>
      <c r="N117" s="89"/>
      <c r="O117" s="3" t="s">
        <v>143</v>
      </c>
      <c r="P117" s="60" t="s">
        <v>41</v>
      </c>
      <c r="Q117" s="51">
        <v>12</v>
      </c>
      <c r="R117" s="35">
        <f t="shared" si="38"/>
        <v>5000</v>
      </c>
      <c r="AME117"/>
      <c r="AMF117"/>
      <c r="AMG117"/>
      <c r="AMH117"/>
      <c r="AMI117"/>
      <c r="AMJ117"/>
    </row>
    <row r="118" spans="1:1024" ht="58.5" customHeight="1">
      <c r="A118" s="39">
        <f t="shared" si="39"/>
        <v>12</v>
      </c>
      <c r="B118" s="34" t="s">
        <v>65</v>
      </c>
      <c r="C118" s="19" t="s">
        <v>145</v>
      </c>
      <c r="D118" s="19" t="s">
        <v>70</v>
      </c>
      <c r="E118" s="19">
        <v>6</v>
      </c>
      <c r="F118" s="19">
        <v>50</v>
      </c>
      <c r="G118" s="20">
        <v>259.74</v>
      </c>
      <c r="H118" s="23">
        <f t="shared" si="34"/>
        <v>43.29</v>
      </c>
      <c r="I118" s="20">
        <v>259.75</v>
      </c>
      <c r="J118" s="31">
        <f t="shared" si="35"/>
        <v>43.291666666666664</v>
      </c>
      <c r="K118" s="20">
        <v>259.76</v>
      </c>
      <c r="L118" s="24">
        <f t="shared" si="36"/>
        <v>43.293333333333329</v>
      </c>
      <c r="M118" s="89">
        <f t="shared" si="40"/>
        <v>43.29</v>
      </c>
      <c r="N118" s="89"/>
      <c r="O118" s="3" t="s">
        <v>144</v>
      </c>
      <c r="P118" s="60" t="s">
        <v>41</v>
      </c>
      <c r="Q118" s="51">
        <v>12</v>
      </c>
      <c r="R118" s="35">
        <f t="shared" si="38"/>
        <v>300</v>
      </c>
      <c r="AME118"/>
      <c r="AMF118"/>
      <c r="AMG118"/>
      <c r="AMH118"/>
      <c r="AMI118"/>
      <c r="AMJ118"/>
    </row>
    <row r="119" spans="1:1024" ht="53.25" customHeight="1">
      <c r="A119" s="39">
        <f t="shared" si="39"/>
        <v>13</v>
      </c>
      <c r="B119" s="34" t="s">
        <v>146</v>
      </c>
      <c r="C119" s="19" t="s">
        <v>147</v>
      </c>
      <c r="D119" s="19" t="s">
        <v>115</v>
      </c>
      <c r="E119" s="19">
        <v>5600</v>
      </c>
      <c r="F119" s="19">
        <v>1</v>
      </c>
      <c r="G119" s="20">
        <v>2184.46</v>
      </c>
      <c r="H119" s="23">
        <f t="shared" si="34"/>
        <v>0.39008214285714288</v>
      </c>
      <c r="I119" s="20">
        <v>2184.4699999999998</v>
      </c>
      <c r="J119" s="31">
        <f t="shared" si="35"/>
        <v>0.39008392857142854</v>
      </c>
      <c r="K119" s="20">
        <v>2184.48</v>
      </c>
      <c r="L119" s="24">
        <f t="shared" si="36"/>
        <v>0.39008571428571431</v>
      </c>
      <c r="M119" s="89">
        <f t="shared" si="40"/>
        <v>0.39008214285714288</v>
      </c>
      <c r="N119" s="89"/>
      <c r="O119" s="3" t="s">
        <v>148</v>
      </c>
      <c r="P119" s="60" t="s">
        <v>41</v>
      </c>
      <c r="Q119" s="51">
        <v>10</v>
      </c>
      <c r="R119" s="35">
        <f t="shared" si="38"/>
        <v>5600</v>
      </c>
      <c r="AME119"/>
      <c r="AMF119"/>
      <c r="AMG119"/>
      <c r="AMH119"/>
      <c r="AMI119"/>
      <c r="AMJ119"/>
    </row>
    <row r="120" spans="1:1024" ht="65.25" customHeight="1">
      <c r="A120" s="39">
        <f t="shared" si="39"/>
        <v>14</v>
      </c>
      <c r="B120" s="34" t="s">
        <v>149</v>
      </c>
      <c r="C120" s="19" t="s">
        <v>359</v>
      </c>
      <c r="D120" s="19" t="s">
        <v>70</v>
      </c>
      <c r="E120" s="19">
        <v>60</v>
      </c>
      <c r="F120" s="19">
        <v>18</v>
      </c>
      <c r="G120" s="20">
        <v>750.41</v>
      </c>
      <c r="H120" s="23">
        <f t="shared" si="34"/>
        <v>12.506833333333333</v>
      </c>
      <c r="I120" s="20">
        <v>750.42</v>
      </c>
      <c r="J120" s="31">
        <f t="shared" si="35"/>
        <v>12.507</v>
      </c>
      <c r="K120" s="20">
        <v>750.43</v>
      </c>
      <c r="L120" s="24">
        <f t="shared" si="36"/>
        <v>12.507166666666667</v>
      </c>
      <c r="M120" s="89">
        <f t="shared" si="40"/>
        <v>12.506833333333333</v>
      </c>
      <c r="N120" s="89"/>
      <c r="O120" s="3" t="s">
        <v>358</v>
      </c>
      <c r="P120" s="60" t="s">
        <v>41</v>
      </c>
      <c r="Q120" s="51">
        <v>10</v>
      </c>
      <c r="R120" s="35">
        <f t="shared" si="38"/>
        <v>1080</v>
      </c>
      <c r="AME120"/>
      <c r="AMF120"/>
      <c r="AMG120"/>
      <c r="AMH120"/>
      <c r="AMI120"/>
      <c r="AMJ120"/>
    </row>
    <row r="121" spans="1:1024" ht="34.5" customHeight="1">
      <c r="A121" s="107" t="s">
        <v>55</v>
      </c>
      <c r="B121" s="108"/>
      <c r="C121" s="108"/>
      <c r="D121" s="108"/>
      <c r="E121" s="108"/>
      <c r="F121" s="108"/>
      <c r="G121" s="108"/>
      <c r="H121" s="108"/>
      <c r="I121" s="108"/>
      <c r="J121" s="108"/>
      <c r="K121" s="108"/>
      <c r="L121" s="108"/>
      <c r="M121" s="108"/>
      <c r="N121" s="108"/>
      <c r="O121" s="108"/>
      <c r="P121" s="36"/>
      <c r="Q121" s="36"/>
      <c r="R121" s="37"/>
      <c r="AME121"/>
      <c r="AMF121"/>
      <c r="AMG121"/>
      <c r="AMH121"/>
      <c r="AMI121"/>
      <c r="AMJ121"/>
    </row>
    <row r="122" spans="1:1024" ht="126.75" customHeight="1">
      <c r="A122" s="123" t="s">
        <v>54</v>
      </c>
      <c r="B122" s="124"/>
      <c r="C122" s="124"/>
      <c r="D122" s="124"/>
      <c r="E122" s="124"/>
      <c r="F122" s="124"/>
      <c r="G122" s="124"/>
      <c r="H122" s="124"/>
      <c r="I122" s="124"/>
      <c r="J122" s="124"/>
      <c r="K122" s="124"/>
      <c r="L122" s="124"/>
      <c r="M122" s="124"/>
      <c r="N122" s="124"/>
      <c r="O122" s="124"/>
    </row>
    <row r="123" spans="1:1024" ht="64.5" customHeight="1">
      <c r="A123" s="2" t="s">
        <v>0</v>
      </c>
      <c r="B123" s="4" t="s">
        <v>7</v>
      </c>
      <c r="C123" s="4" t="s">
        <v>8</v>
      </c>
      <c r="D123" s="112" t="s">
        <v>15</v>
      </c>
      <c r="E123" s="112"/>
      <c r="F123" s="112"/>
      <c r="G123" s="112"/>
      <c r="H123" s="2" t="s">
        <v>9</v>
      </c>
      <c r="I123" s="17" t="s">
        <v>44</v>
      </c>
      <c r="J123" s="112" t="s">
        <v>45</v>
      </c>
      <c r="K123" s="112"/>
      <c r="L123" s="2" t="s">
        <v>16</v>
      </c>
      <c r="M123" s="112" t="s">
        <v>17</v>
      </c>
      <c r="N123" s="112"/>
      <c r="AMI123"/>
      <c r="AMJ123"/>
    </row>
    <row r="124" spans="1:1024" ht="43.5" customHeight="1">
      <c r="A124" s="72">
        <v>1</v>
      </c>
      <c r="B124" s="73" t="str">
        <f>B107</f>
        <v>МЕТАМИЗОЛ НАТРИЯ</v>
      </c>
      <c r="C124" s="75" t="str">
        <f>C107</f>
        <v>РАСТВОР ДЛЯ ВНУТРИВЕННОГО И ВНУТРИМЫШЕЧНОГО ВВЕДЕНИЯ ; дозировка: 500 мг/мл 2 мл*</v>
      </c>
      <c r="D124" s="77" t="s">
        <v>18</v>
      </c>
      <c r="E124" s="77"/>
      <c r="F124" s="77"/>
      <c r="G124" s="77"/>
      <c r="H124" s="78" t="str">
        <f>D107</f>
        <v xml:space="preserve"> см[3*];^мл</v>
      </c>
      <c r="I124" s="49" t="s">
        <v>18</v>
      </c>
      <c r="J124" s="80" t="s">
        <v>18</v>
      </c>
      <c r="K124" s="80"/>
      <c r="L124" s="21" t="s">
        <v>18</v>
      </c>
      <c r="M124" s="81" t="s">
        <v>18</v>
      </c>
      <c r="N124" s="81"/>
      <c r="AMI124"/>
      <c r="AMJ124"/>
    </row>
    <row r="125" spans="1:1024" ht="36.75" customHeight="1">
      <c r="A125" s="72"/>
      <c r="B125" s="74"/>
      <c r="C125" s="76"/>
      <c r="D125" s="77"/>
      <c r="E125" s="77"/>
      <c r="F125" s="77"/>
      <c r="G125" s="77"/>
      <c r="H125" s="79"/>
      <c r="I125" s="26" t="s">
        <v>18</v>
      </c>
      <c r="J125" s="80"/>
      <c r="K125" s="82"/>
      <c r="L125" s="83"/>
      <c r="M125" s="84" t="s">
        <v>18</v>
      </c>
      <c r="N125" s="84"/>
      <c r="AMI125"/>
      <c r="AMJ125"/>
    </row>
    <row r="126" spans="1:1024" ht="24.75" customHeight="1">
      <c r="A126" s="72">
        <v>2</v>
      </c>
      <c r="B126" s="73" t="str">
        <f>B108</f>
        <v>СПИРОНОЛАКТОН</v>
      </c>
      <c r="C126" s="75" t="str">
        <f>C108</f>
        <v>ТАБЛЕТКИ ; дозировка: 25 мг</v>
      </c>
      <c r="D126" s="77" t="s">
        <v>18</v>
      </c>
      <c r="E126" s="77"/>
      <c r="F126" s="77"/>
      <c r="G126" s="77"/>
      <c r="H126" s="78" t="str">
        <f>D108</f>
        <v>шт</v>
      </c>
      <c r="I126" s="59" t="s">
        <v>18</v>
      </c>
      <c r="J126" s="80" t="s">
        <v>18</v>
      </c>
      <c r="K126" s="80"/>
      <c r="L126" s="21" t="s">
        <v>18</v>
      </c>
      <c r="M126" s="81" t="s">
        <v>18</v>
      </c>
      <c r="N126" s="81"/>
      <c r="AMI126"/>
      <c r="AMJ126"/>
    </row>
    <row r="127" spans="1:1024" ht="23.25" customHeight="1">
      <c r="A127" s="72"/>
      <c r="B127" s="74"/>
      <c r="C127" s="76"/>
      <c r="D127" s="77"/>
      <c r="E127" s="77"/>
      <c r="F127" s="77"/>
      <c r="G127" s="77"/>
      <c r="H127" s="79"/>
      <c r="I127" s="26" t="s">
        <v>18</v>
      </c>
      <c r="J127" s="80"/>
      <c r="K127" s="82"/>
      <c r="L127" s="83"/>
      <c r="M127" s="84" t="s">
        <v>18</v>
      </c>
      <c r="N127" s="84"/>
      <c r="AMI127"/>
      <c r="AMJ127"/>
    </row>
    <row r="128" spans="1:1024" ht="39.75" customHeight="1">
      <c r="A128" s="72">
        <v>3</v>
      </c>
      <c r="B128" s="73" t="str">
        <f>B109</f>
        <v>ФОЛИЕВАЯ КИСЛОТА</v>
      </c>
      <c r="C128" s="75" t="str">
        <f>C109</f>
        <v>ТАБЛЕТКИ, ПОКРЫТЫЕ ОБОЛОЧКОЙ ; дозировка: 1 мг</v>
      </c>
      <c r="D128" s="77">
        <v>50</v>
      </c>
      <c r="E128" s="77"/>
      <c r="F128" s="77"/>
      <c r="G128" s="77"/>
      <c r="H128" s="78" t="str">
        <f>D109</f>
        <v>шт</v>
      </c>
      <c r="I128" s="57">
        <f>D128*50</f>
        <v>2500</v>
      </c>
      <c r="J128" s="80">
        <v>24.49</v>
      </c>
      <c r="K128" s="80"/>
      <c r="L128" s="21" t="s">
        <v>352</v>
      </c>
      <c r="M128" s="81">
        <f>J128/50</f>
        <v>0.48979999999999996</v>
      </c>
      <c r="N128" s="81"/>
      <c r="AMI128"/>
      <c r="AMJ128"/>
    </row>
    <row r="129" spans="1:1024" ht="45.75" customHeight="1">
      <c r="A129" s="72"/>
      <c r="B129" s="74"/>
      <c r="C129" s="76"/>
      <c r="D129" s="77"/>
      <c r="E129" s="77"/>
      <c r="F129" s="77"/>
      <c r="G129" s="77"/>
      <c r="H129" s="79"/>
      <c r="I129" s="26">
        <v>2500</v>
      </c>
      <c r="J129" s="80"/>
      <c r="K129" s="82"/>
      <c r="L129" s="83"/>
      <c r="M129" s="84">
        <v>0.49</v>
      </c>
      <c r="N129" s="84"/>
      <c r="AMI129"/>
      <c r="AMJ129"/>
    </row>
    <row r="130" spans="1:1024" ht="34.5" customHeight="1">
      <c r="A130" s="72">
        <v>4</v>
      </c>
      <c r="B130" s="73" t="str">
        <f>B110</f>
        <v>АМИНОФИЛЛИН</v>
      </c>
      <c r="C130" s="75" t="str">
        <f>C110</f>
        <v>РАСТВОР ДЛЯ ВНУТРИМЫШЕЧНОГО ВВЕДЕНИЯ ; дозировка: 240 мг/мл 10 мл*</v>
      </c>
      <c r="D130" s="77" t="s">
        <v>18</v>
      </c>
      <c r="E130" s="77"/>
      <c r="F130" s="77"/>
      <c r="G130" s="77"/>
      <c r="H130" s="78" t="str">
        <f>D110</f>
        <v xml:space="preserve"> см[3*];^мл</v>
      </c>
      <c r="I130" s="59" t="s">
        <v>18</v>
      </c>
      <c r="J130" s="80" t="s">
        <v>18</v>
      </c>
      <c r="K130" s="80"/>
      <c r="L130" s="21" t="s">
        <v>18</v>
      </c>
      <c r="M130" s="81" t="s">
        <v>18</v>
      </c>
      <c r="N130" s="81"/>
      <c r="AMI130"/>
      <c r="AMJ130"/>
    </row>
    <row r="131" spans="1:1024" ht="22.5" customHeight="1">
      <c r="A131" s="72"/>
      <c r="B131" s="74"/>
      <c r="C131" s="76"/>
      <c r="D131" s="77"/>
      <c r="E131" s="77"/>
      <c r="F131" s="77"/>
      <c r="G131" s="77"/>
      <c r="H131" s="79"/>
      <c r="I131" s="26" t="s">
        <v>18</v>
      </c>
      <c r="J131" s="80"/>
      <c r="K131" s="82"/>
      <c r="L131" s="83"/>
      <c r="M131" s="84" t="s">
        <v>18</v>
      </c>
      <c r="N131" s="84"/>
      <c r="AMI131"/>
      <c r="AMJ131"/>
    </row>
    <row r="132" spans="1:1024" ht="45.75" customHeight="1">
      <c r="A132" s="72">
        <v>5</v>
      </c>
      <c r="B132" s="73" t="str">
        <f>B111</f>
        <v>ГЕПАРИН НАТРИЯ+БЕНЗОКАИН+БЕНЗИЛНИКОТИНАТ</v>
      </c>
      <c r="C132" s="75" t="str">
        <f>C111</f>
        <v>МАЗЬ ДЛЯ НАРУЖНОГО ПРИМЕНЕНИЯ ; дозировка: 100 ЕД+40 мг+0.8 мг/г</v>
      </c>
      <c r="D132" s="77">
        <v>300</v>
      </c>
      <c r="E132" s="77"/>
      <c r="F132" s="77"/>
      <c r="G132" s="77"/>
      <c r="H132" s="78" t="str">
        <f>D111</f>
        <v>г</v>
      </c>
      <c r="I132" s="54">
        <f>D132*25</f>
        <v>7500</v>
      </c>
      <c r="J132" s="80">
        <v>81.81</v>
      </c>
      <c r="K132" s="80"/>
      <c r="L132" s="21" t="s">
        <v>353</v>
      </c>
      <c r="M132" s="81">
        <f>J132/25</f>
        <v>3.2724000000000002</v>
      </c>
      <c r="N132" s="81"/>
      <c r="AMI132"/>
      <c r="AMJ132"/>
    </row>
    <row r="133" spans="1:1024" ht="22.5" customHeight="1">
      <c r="A133" s="72"/>
      <c r="B133" s="74"/>
      <c r="C133" s="76"/>
      <c r="D133" s="77"/>
      <c r="E133" s="77"/>
      <c r="F133" s="77"/>
      <c r="G133" s="77"/>
      <c r="H133" s="79"/>
      <c r="I133" s="26">
        <f>I132</f>
        <v>7500</v>
      </c>
      <c r="J133" s="80"/>
      <c r="K133" s="82"/>
      <c r="L133" s="83"/>
      <c r="M133" s="84">
        <v>3.27</v>
      </c>
      <c r="N133" s="84"/>
      <c r="AMI133"/>
      <c r="AMJ133"/>
    </row>
    <row r="134" spans="1:1024" ht="38.25" customHeight="1">
      <c r="A134" s="72">
        <v>6</v>
      </c>
      <c r="B134" s="73" t="str">
        <f>B112</f>
        <v>ГИДРОКОРТИЗОН+ОКСИТЕТРАЦИКЛИН</v>
      </c>
      <c r="C134" s="75" t="str">
        <f>C112</f>
        <v>МАЗЬ ДЛЯ НАРУЖНОГО ПРИМЕНЕНИЯ ; дозировка: 10 мг+30 мг/г</v>
      </c>
      <c r="D134" s="77">
        <v>1155</v>
      </c>
      <c r="E134" s="77"/>
      <c r="F134" s="77"/>
      <c r="G134" s="77"/>
      <c r="H134" s="78" t="str">
        <f>D112</f>
        <v>г</v>
      </c>
      <c r="I134" s="54">
        <f>D134*10</f>
        <v>11550</v>
      </c>
      <c r="J134" s="80">
        <v>76.959999999999994</v>
      </c>
      <c r="K134" s="80"/>
      <c r="L134" s="21" t="s">
        <v>354</v>
      </c>
      <c r="M134" s="81">
        <f>J134/10</f>
        <v>7.6959999999999997</v>
      </c>
      <c r="N134" s="81"/>
      <c r="AMI134"/>
      <c r="AMJ134"/>
    </row>
    <row r="135" spans="1:1024" ht="28.5" customHeight="1">
      <c r="A135" s="72"/>
      <c r="B135" s="74"/>
      <c r="C135" s="76"/>
      <c r="D135" s="77"/>
      <c r="E135" s="77"/>
      <c r="F135" s="77"/>
      <c r="G135" s="77"/>
      <c r="H135" s="79"/>
      <c r="I135" s="26">
        <f>I134</f>
        <v>11550</v>
      </c>
      <c r="J135" s="80"/>
      <c r="K135" s="82"/>
      <c r="L135" s="83"/>
      <c r="M135" s="84">
        <f>M134</f>
        <v>7.6959999999999997</v>
      </c>
      <c r="N135" s="84"/>
      <c r="AMI135"/>
      <c r="AMJ135"/>
    </row>
    <row r="136" spans="1:1024" ht="27.75" customHeight="1">
      <c r="A136" s="72">
        <v>7</v>
      </c>
      <c r="B136" s="73" t="str">
        <f>B113</f>
        <v>НАФАЗОЛИН</v>
      </c>
      <c r="C136" s="75" t="str">
        <f>C113</f>
        <v>КАПЛИ НАЗАЛЬНЫЕ ; дозировка: 0.5 мг/мл</v>
      </c>
      <c r="D136" s="77" t="s">
        <v>18</v>
      </c>
      <c r="E136" s="77"/>
      <c r="F136" s="77"/>
      <c r="G136" s="77"/>
      <c r="H136" s="78" t="str">
        <f>D113</f>
        <v xml:space="preserve"> см[3*];^мл</v>
      </c>
      <c r="I136" s="57" t="s">
        <v>18</v>
      </c>
      <c r="J136" s="80" t="s">
        <v>18</v>
      </c>
      <c r="K136" s="80"/>
      <c r="L136" s="21" t="s">
        <v>18</v>
      </c>
      <c r="M136" s="81" t="s">
        <v>18</v>
      </c>
      <c r="N136" s="81"/>
      <c r="AMI136"/>
      <c r="AMJ136"/>
    </row>
    <row r="137" spans="1:1024" ht="16.5" customHeight="1">
      <c r="A137" s="72"/>
      <c r="B137" s="74"/>
      <c r="C137" s="76"/>
      <c r="D137" s="77"/>
      <c r="E137" s="77"/>
      <c r="F137" s="77"/>
      <c r="G137" s="77"/>
      <c r="H137" s="79"/>
      <c r="I137" s="26"/>
      <c r="J137" s="80"/>
      <c r="K137" s="82"/>
      <c r="L137" s="83"/>
      <c r="M137" s="84" t="s">
        <v>18</v>
      </c>
      <c r="N137" s="84"/>
      <c r="AMI137"/>
      <c r="AMJ137"/>
    </row>
    <row r="138" spans="1:1024" ht="27.75" customHeight="1">
      <c r="A138" s="72">
        <v>8</v>
      </c>
      <c r="B138" s="73" t="str">
        <f>B114</f>
        <v>ПЕНТОКСИФИЛЛИН</v>
      </c>
      <c r="C138" s="75" t="str">
        <f>C114</f>
        <v>ТАБЛЕТКИ, ПОКРЫТЫЕ ОБОЛОЧКОЙ ; дозировка: 100 мг</v>
      </c>
      <c r="D138" s="77" t="s">
        <v>18</v>
      </c>
      <c r="E138" s="77"/>
      <c r="F138" s="77"/>
      <c r="G138" s="77"/>
      <c r="H138" s="78" t="str">
        <f>D114</f>
        <v>шт</v>
      </c>
      <c r="I138" s="59" t="s">
        <v>18</v>
      </c>
      <c r="J138" s="80" t="s">
        <v>18</v>
      </c>
      <c r="K138" s="80"/>
      <c r="L138" s="21" t="s">
        <v>18</v>
      </c>
      <c r="M138" s="81" t="s">
        <v>18</v>
      </c>
      <c r="N138" s="81"/>
      <c r="AMI138"/>
      <c r="AMJ138"/>
    </row>
    <row r="139" spans="1:1024" ht="30.75" customHeight="1">
      <c r="A139" s="72"/>
      <c r="B139" s="74"/>
      <c r="C139" s="76"/>
      <c r="D139" s="77"/>
      <c r="E139" s="77"/>
      <c r="F139" s="77"/>
      <c r="G139" s="77"/>
      <c r="H139" s="79"/>
      <c r="I139" s="26" t="s">
        <v>18</v>
      </c>
      <c r="J139" s="80"/>
      <c r="K139" s="82"/>
      <c r="L139" s="83"/>
      <c r="M139" s="84" t="s">
        <v>18</v>
      </c>
      <c r="N139" s="84"/>
      <c r="AMI139"/>
      <c r="AMJ139"/>
    </row>
    <row r="140" spans="1:1024" ht="34.5" customHeight="1">
      <c r="A140" s="72">
        <v>9</v>
      </c>
      <c r="B140" s="73" t="str">
        <f>B115</f>
        <v>БРОМИЗОВАЛ+КАЛЬЦИЯ ГЛЮКОНАТ+КОФЕИН+ПАПАВЕРИН+ФЕНОБАРБИТАЛ</v>
      </c>
      <c r="C140" s="75" t="str">
        <f>C115</f>
        <v>ТАБЛЕТКИ ; дозировка: 150 мг+250 мг+10 мг+20 мг+50 мг</v>
      </c>
      <c r="D140" s="77">
        <v>100</v>
      </c>
      <c r="E140" s="77"/>
      <c r="F140" s="77"/>
      <c r="G140" s="77"/>
      <c r="H140" s="78" t="str">
        <f>D115</f>
        <v>шт</v>
      </c>
      <c r="I140" s="57">
        <f>D140*20</f>
        <v>2000</v>
      </c>
      <c r="J140" s="80">
        <v>354.54</v>
      </c>
      <c r="K140" s="80"/>
      <c r="L140" s="21" t="s">
        <v>355</v>
      </c>
      <c r="M140" s="81">
        <f>J140/20</f>
        <v>17.727</v>
      </c>
      <c r="N140" s="81"/>
      <c r="AMI140"/>
      <c r="AMJ140"/>
    </row>
    <row r="141" spans="1:1024" ht="27.75" customHeight="1">
      <c r="A141" s="72"/>
      <c r="B141" s="74"/>
      <c r="C141" s="76"/>
      <c r="D141" s="77"/>
      <c r="E141" s="77"/>
      <c r="F141" s="77"/>
      <c r="G141" s="77"/>
      <c r="H141" s="79"/>
      <c r="I141" s="26">
        <v>2000</v>
      </c>
      <c r="J141" s="80"/>
      <c r="K141" s="82"/>
      <c r="L141" s="83"/>
      <c r="M141" s="84">
        <v>17.73</v>
      </c>
      <c r="N141" s="84"/>
      <c r="AMI141"/>
      <c r="AMJ141"/>
    </row>
    <row r="142" spans="1:1024" ht="37.5" customHeight="1">
      <c r="A142" s="72">
        <v>10</v>
      </c>
      <c r="B142" s="73" t="str">
        <f>B116</f>
        <v>ГИДРОХЛОРОТИАЗИД</v>
      </c>
      <c r="C142" s="75" t="str">
        <f>C116</f>
        <v>ТАБЛЕТКИ ; дозировка: 25 мг</v>
      </c>
      <c r="D142" s="77">
        <v>12</v>
      </c>
      <c r="E142" s="77"/>
      <c r="F142" s="77"/>
      <c r="G142" s="77"/>
      <c r="H142" s="78" t="str">
        <f>D116</f>
        <v>шт</v>
      </c>
      <c r="I142" s="57">
        <f>D142*20</f>
        <v>240</v>
      </c>
      <c r="J142" s="80">
        <v>35.85</v>
      </c>
      <c r="K142" s="80"/>
      <c r="L142" s="21" t="s">
        <v>352</v>
      </c>
      <c r="M142" s="81">
        <f>J142/20</f>
        <v>1.7925</v>
      </c>
      <c r="N142" s="81"/>
      <c r="AMI142"/>
      <c r="AMJ142"/>
    </row>
    <row r="143" spans="1:1024" ht="39" customHeight="1">
      <c r="A143" s="72"/>
      <c r="B143" s="153"/>
      <c r="C143" s="154"/>
      <c r="D143" s="77">
        <v>18</v>
      </c>
      <c r="E143" s="77"/>
      <c r="F143" s="77"/>
      <c r="G143" s="77"/>
      <c r="H143" s="155"/>
      <c r="I143" s="59">
        <f>D143*20</f>
        <v>360</v>
      </c>
      <c r="J143" s="80">
        <v>66.959999999999994</v>
      </c>
      <c r="K143" s="80"/>
      <c r="L143" s="21" t="s">
        <v>352</v>
      </c>
      <c r="M143" s="81">
        <f>J143/20</f>
        <v>3.3479999999999999</v>
      </c>
      <c r="N143" s="81"/>
      <c r="AMI143"/>
      <c r="AMJ143"/>
    </row>
    <row r="144" spans="1:1024" ht="23.25" customHeight="1">
      <c r="A144" s="72"/>
      <c r="B144" s="74"/>
      <c r="C144" s="76"/>
      <c r="D144" s="77"/>
      <c r="E144" s="77"/>
      <c r="F144" s="77"/>
      <c r="G144" s="77"/>
      <c r="H144" s="79"/>
      <c r="I144" s="26">
        <f>SUM(I142:I143)</f>
        <v>600</v>
      </c>
      <c r="J144" s="80"/>
      <c r="K144" s="82"/>
      <c r="L144" s="83"/>
      <c r="M144" s="84">
        <f>(M142*I142+M143*I143)/I144</f>
        <v>2.7258</v>
      </c>
      <c r="N144" s="84"/>
      <c r="AMI144"/>
      <c r="AMJ144"/>
    </row>
    <row r="145" spans="1:1024" ht="36.75" customHeight="1">
      <c r="A145" s="72">
        <v>11</v>
      </c>
      <c r="B145" s="73" t="str">
        <f>B117</f>
        <v>АМБРОКСОЛ</v>
      </c>
      <c r="C145" s="75" t="str">
        <f>C117</f>
        <v>РАСТВОР ДЛЯ ПРИЕМА ВНУТРЬ И ИНГАЛЯЦИЙ ; дозировка: 7.5 мг/мл 100 мл*</v>
      </c>
      <c r="D145" s="77" t="s">
        <v>18</v>
      </c>
      <c r="E145" s="77"/>
      <c r="F145" s="77"/>
      <c r="G145" s="77"/>
      <c r="H145" s="78" t="str">
        <f>D117</f>
        <v xml:space="preserve"> см[3*];^мл</v>
      </c>
      <c r="I145" s="57" t="s">
        <v>18</v>
      </c>
      <c r="J145" s="80" t="s">
        <v>18</v>
      </c>
      <c r="K145" s="80"/>
      <c r="L145" s="21" t="s">
        <v>18</v>
      </c>
      <c r="M145" s="81" t="s">
        <v>18</v>
      </c>
      <c r="N145" s="81"/>
      <c r="AMI145"/>
      <c r="AMJ145"/>
    </row>
    <row r="146" spans="1:1024" ht="23.25" customHeight="1">
      <c r="A146" s="72"/>
      <c r="B146" s="74"/>
      <c r="C146" s="76"/>
      <c r="D146" s="77"/>
      <c r="E146" s="77"/>
      <c r="F146" s="77"/>
      <c r="G146" s="77"/>
      <c r="H146" s="79"/>
      <c r="I146" s="26"/>
      <c r="J146" s="80"/>
      <c r="K146" s="82"/>
      <c r="L146" s="83"/>
      <c r="M146" s="84" t="s">
        <v>18</v>
      </c>
      <c r="N146" s="84"/>
      <c r="AMI146"/>
      <c r="AMJ146"/>
    </row>
    <row r="147" spans="1:1024" ht="31.5" customHeight="1">
      <c r="A147" s="72">
        <v>12</v>
      </c>
      <c r="B147" s="73" t="str">
        <f>B118</f>
        <v>АЗИТРОМИЦИН</v>
      </c>
      <c r="C147" s="75" t="str">
        <f>C118</f>
        <v xml:space="preserve"> ТАБЛЕТКИ, ПОКРЫТЫЕ ОБОЛОЧКОЙ ; дозировка: 250 мг</v>
      </c>
      <c r="D147" s="77" t="s">
        <v>18</v>
      </c>
      <c r="E147" s="77"/>
      <c r="F147" s="77"/>
      <c r="G147" s="77"/>
      <c r="H147" s="78" t="str">
        <f>D118</f>
        <v>шт</v>
      </c>
      <c r="I147" s="59" t="s">
        <v>18</v>
      </c>
      <c r="J147" s="80" t="s">
        <v>18</v>
      </c>
      <c r="K147" s="80"/>
      <c r="L147" s="21" t="s">
        <v>18</v>
      </c>
      <c r="M147" s="81" t="s">
        <v>18</v>
      </c>
      <c r="N147" s="81"/>
      <c r="AMI147"/>
      <c r="AMJ147"/>
    </row>
    <row r="148" spans="1:1024" ht="24.75" customHeight="1">
      <c r="A148" s="72"/>
      <c r="B148" s="74"/>
      <c r="C148" s="76"/>
      <c r="D148" s="77"/>
      <c r="E148" s="77"/>
      <c r="F148" s="77"/>
      <c r="G148" s="77"/>
      <c r="H148" s="79"/>
      <c r="I148" s="26" t="s">
        <v>18</v>
      </c>
      <c r="J148" s="80"/>
      <c r="K148" s="82"/>
      <c r="L148" s="83"/>
      <c r="M148" s="84" t="s">
        <v>18</v>
      </c>
      <c r="N148" s="84"/>
      <c r="AMI148"/>
      <c r="AMJ148"/>
    </row>
    <row r="149" spans="1:1024" ht="30" customHeight="1">
      <c r="A149" s="72">
        <v>13</v>
      </c>
      <c r="B149" s="73" t="str">
        <f>B119</f>
        <v>МАННИТОЛ</v>
      </c>
      <c r="C149" s="75" t="str">
        <f>C119</f>
        <v>РАСТВОР ДЛЯ ИНФУЗИЙ ; дозировка: 100 мг/мл  200 мл*</v>
      </c>
      <c r="D149" s="77" t="s">
        <v>18</v>
      </c>
      <c r="E149" s="77"/>
      <c r="F149" s="77"/>
      <c r="G149" s="77"/>
      <c r="H149" s="78" t="str">
        <f>D119</f>
        <v xml:space="preserve"> см[3*];^мл</v>
      </c>
      <c r="I149" s="59" t="s">
        <v>18</v>
      </c>
      <c r="J149" s="80" t="s">
        <v>18</v>
      </c>
      <c r="K149" s="80"/>
      <c r="L149" s="21" t="s">
        <v>18</v>
      </c>
      <c r="M149" s="81" t="s">
        <v>18</v>
      </c>
      <c r="N149" s="81"/>
      <c r="AMI149"/>
      <c r="AMJ149"/>
    </row>
    <row r="150" spans="1:1024" ht="24.75" customHeight="1">
      <c r="A150" s="72"/>
      <c r="B150" s="74"/>
      <c r="C150" s="76"/>
      <c r="D150" s="77"/>
      <c r="E150" s="77"/>
      <c r="F150" s="77"/>
      <c r="G150" s="77"/>
      <c r="H150" s="79"/>
      <c r="I150" s="26" t="s">
        <v>18</v>
      </c>
      <c r="J150" s="80"/>
      <c r="K150" s="82"/>
      <c r="L150" s="83"/>
      <c r="M150" s="84" t="s">
        <v>18</v>
      </c>
      <c r="N150" s="84"/>
      <c r="AMI150"/>
      <c r="AMJ150"/>
    </row>
    <row r="151" spans="1:1024" ht="36.75" customHeight="1">
      <c r="A151" s="72">
        <v>14</v>
      </c>
      <c r="B151" s="73" t="str">
        <f>B120</f>
        <v>ЛЕВЕТИРАЦЕТАМ</v>
      </c>
      <c r="C151" s="75" t="str">
        <f>C120</f>
        <v xml:space="preserve">ТАБЛЕТКИ, ПОКРЫТЫЕ ОБОЛОЧКОЙ ; дозировка: 1000 мг </v>
      </c>
      <c r="D151" s="77" t="s">
        <v>18</v>
      </c>
      <c r="E151" s="77"/>
      <c r="F151" s="77"/>
      <c r="G151" s="77"/>
      <c r="H151" s="78" t="str">
        <f>D120</f>
        <v>шт</v>
      </c>
      <c r="I151" s="49" t="s">
        <v>18</v>
      </c>
      <c r="J151" s="80" t="s">
        <v>18</v>
      </c>
      <c r="K151" s="80"/>
      <c r="L151" s="21" t="s">
        <v>18</v>
      </c>
      <c r="M151" s="81" t="s">
        <v>18</v>
      </c>
      <c r="N151" s="81"/>
      <c r="AMI151"/>
      <c r="AMJ151"/>
    </row>
    <row r="152" spans="1:1024" ht="25.5" customHeight="1">
      <c r="A152" s="72"/>
      <c r="B152" s="74"/>
      <c r="C152" s="76"/>
      <c r="D152" s="77"/>
      <c r="E152" s="77"/>
      <c r="F152" s="77"/>
      <c r="G152" s="77"/>
      <c r="H152" s="79"/>
      <c r="I152" s="26" t="s">
        <v>18</v>
      </c>
      <c r="J152" s="80"/>
      <c r="K152" s="82"/>
      <c r="L152" s="83"/>
      <c r="M152" s="84" t="s">
        <v>18</v>
      </c>
      <c r="N152" s="84"/>
      <c r="AMI152"/>
      <c r="AMJ152"/>
    </row>
    <row r="153" spans="1:1024" ht="14.25" customHeight="1"/>
    <row r="154" spans="1:1024">
      <c r="A154" s="40" t="s">
        <v>110</v>
      </c>
      <c r="B154" s="40"/>
      <c r="C154" s="40"/>
      <c r="D154" s="40"/>
      <c r="E154" s="40"/>
      <c r="F154" s="40"/>
      <c r="G154" s="40"/>
      <c r="H154" s="40"/>
      <c r="I154" s="40"/>
      <c r="J154" s="40"/>
      <c r="K154" s="40"/>
      <c r="L154" s="40"/>
      <c r="M154" s="40"/>
      <c r="N154" s="40"/>
    </row>
    <row r="155" spans="1:1024" ht="136.5" customHeight="1">
      <c r="A155" s="5" t="s">
        <v>0</v>
      </c>
      <c r="B155" s="5" t="s">
        <v>7</v>
      </c>
      <c r="C155" s="5" t="str">
        <f>C105</f>
        <v>Дозировка, лекарственная форма</v>
      </c>
      <c r="D155" s="129" t="s">
        <v>9</v>
      </c>
      <c r="E155" s="129"/>
      <c r="F155" s="129" t="s">
        <v>19</v>
      </c>
      <c r="G155" s="129"/>
      <c r="H155" s="129" t="s">
        <v>20</v>
      </c>
      <c r="I155" s="129"/>
      <c r="J155" s="129" t="s">
        <v>21</v>
      </c>
      <c r="K155" s="129"/>
      <c r="L155" s="5" t="s">
        <v>22</v>
      </c>
      <c r="M155" s="58" t="s">
        <v>356</v>
      </c>
      <c r="N155" s="5" t="s">
        <v>23</v>
      </c>
    </row>
    <row r="156" spans="1:1024" ht="87.75" customHeight="1">
      <c r="A156" s="38">
        <f t="shared" ref="A156:D163" si="41">A107</f>
        <v>1</v>
      </c>
      <c r="B156" s="22" t="str">
        <f t="shared" si="41"/>
        <v>МЕТАМИЗОЛ НАТРИЯ</v>
      </c>
      <c r="C156" s="7" t="str">
        <f t="shared" si="41"/>
        <v>РАСТВОР ДЛЯ ВНУТРИВЕННОГО И ВНУТРИМЫШЕЧНОГО ВВЕДЕНИЯ ; дозировка: 500 мг/мл 2 мл*</v>
      </c>
      <c r="D156" s="63" t="str">
        <f t="shared" si="41"/>
        <v xml:space="preserve"> см[3*];^мл</v>
      </c>
      <c r="E156" s="63"/>
      <c r="F156" s="66">
        <f t="shared" ref="F156:F163" si="42">Q107</f>
        <v>0</v>
      </c>
      <c r="G156" s="66"/>
      <c r="H156" s="67" t="s">
        <v>18</v>
      </c>
      <c r="I156" s="67"/>
      <c r="J156" s="68" t="s">
        <v>18</v>
      </c>
      <c r="K156" s="68"/>
      <c r="L156" s="16">
        <f t="shared" ref="L156:L163" si="43">M107</f>
        <v>10.909000000000001</v>
      </c>
      <c r="M156" s="6"/>
      <c r="N156" s="18">
        <v>10.91</v>
      </c>
      <c r="O156" s="27"/>
    </row>
    <row r="157" spans="1:1024" ht="33.75" customHeight="1">
      <c r="A157" s="38">
        <f t="shared" si="41"/>
        <v>2</v>
      </c>
      <c r="B157" s="55" t="str">
        <f t="shared" si="41"/>
        <v>СПИРОНОЛАКТОН</v>
      </c>
      <c r="C157" s="7" t="str">
        <f t="shared" si="41"/>
        <v>ТАБЛЕТКИ ; дозировка: 25 мг</v>
      </c>
      <c r="D157" s="63" t="str">
        <f t="shared" si="41"/>
        <v>шт</v>
      </c>
      <c r="E157" s="63"/>
      <c r="F157" s="66">
        <f t="shared" si="42"/>
        <v>18</v>
      </c>
      <c r="G157" s="66"/>
      <c r="H157" s="67">
        <v>1.88</v>
      </c>
      <c r="I157" s="67"/>
      <c r="J157" s="68" t="s">
        <v>18</v>
      </c>
      <c r="K157" s="68"/>
      <c r="L157" s="16">
        <f t="shared" si="43"/>
        <v>2.5885000000000002</v>
      </c>
      <c r="M157" s="6"/>
      <c r="N157" s="18">
        <v>1.88</v>
      </c>
      <c r="O157" s="27"/>
    </row>
    <row r="158" spans="1:1024" ht="61.5" customHeight="1">
      <c r="A158" s="38">
        <f t="shared" si="41"/>
        <v>3</v>
      </c>
      <c r="B158" s="55" t="str">
        <f t="shared" si="41"/>
        <v>ФОЛИЕВАЯ КИСЛОТА</v>
      </c>
      <c r="C158" s="7" t="str">
        <f t="shared" si="41"/>
        <v>ТАБЛЕТКИ, ПОКРЫТЫЕ ОБОЛОЧКОЙ ; дозировка: 1 мг</v>
      </c>
      <c r="D158" s="63" t="str">
        <f t="shared" si="41"/>
        <v>шт</v>
      </c>
      <c r="E158" s="63"/>
      <c r="F158" s="66">
        <f t="shared" si="42"/>
        <v>18</v>
      </c>
      <c r="G158" s="66"/>
      <c r="H158" s="67">
        <v>0.47</v>
      </c>
      <c r="I158" s="67"/>
      <c r="J158" s="68">
        <v>0.49</v>
      </c>
      <c r="K158" s="68"/>
      <c r="L158" s="16">
        <f t="shared" si="43"/>
        <v>0.54859999999999998</v>
      </c>
      <c r="M158" s="6"/>
      <c r="N158" s="18">
        <v>0.47</v>
      </c>
      <c r="O158" s="27"/>
    </row>
    <row r="159" spans="1:1024" ht="64.5" customHeight="1">
      <c r="A159" s="38">
        <f t="shared" si="41"/>
        <v>4</v>
      </c>
      <c r="B159" s="55" t="str">
        <f t="shared" si="41"/>
        <v>АМИНОФИЛЛИН</v>
      </c>
      <c r="C159" s="7" t="str">
        <f t="shared" si="41"/>
        <v>РАСТВОР ДЛЯ ВНУТРИМЫШЕЧНОГО ВВЕДЕНИЯ ; дозировка: 240 мг/мл 10 мл*</v>
      </c>
      <c r="D159" s="63" t="str">
        <f t="shared" si="41"/>
        <v xml:space="preserve"> см[3*];^мл</v>
      </c>
      <c r="E159" s="63"/>
      <c r="F159" s="66">
        <f t="shared" si="42"/>
        <v>18</v>
      </c>
      <c r="G159" s="66"/>
      <c r="H159" s="67">
        <v>0.35</v>
      </c>
      <c r="I159" s="67"/>
      <c r="J159" s="68" t="s">
        <v>18</v>
      </c>
      <c r="K159" s="68"/>
      <c r="L159" s="16">
        <f t="shared" si="43"/>
        <v>0.73959999999999992</v>
      </c>
      <c r="M159" s="6"/>
      <c r="N159" s="18">
        <v>0.35</v>
      </c>
      <c r="O159" s="27"/>
    </row>
    <row r="160" spans="1:1024" ht="57.75" customHeight="1">
      <c r="A160" s="38">
        <f t="shared" si="41"/>
        <v>5</v>
      </c>
      <c r="B160" s="55" t="str">
        <f t="shared" si="41"/>
        <v>ГЕПАРИН НАТРИЯ+БЕНЗОКАИН+БЕНЗИЛНИКОТИНАТ</v>
      </c>
      <c r="C160" s="7" t="str">
        <f t="shared" si="41"/>
        <v>МАЗЬ ДЛЯ НАРУЖНОГО ПРИМЕНЕНИЯ ; дозировка: 100 ЕД+40 мг+0.8 мг/г</v>
      </c>
      <c r="D160" s="63" t="str">
        <f t="shared" si="41"/>
        <v>г</v>
      </c>
      <c r="E160" s="63"/>
      <c r="F160" s="66">
        <f t="shared" si="42"/>
        <v>0</v>
      </c>
      <c r="G160" s="66"/>
      <c r="H160" s="67" t="s">
        <v>18</v>
      </c>
      <c r="I160" s="67"/>
      <c r="J160" s="68">
        <v>3.27</v>
      </c>
      <c r="K160" s="68"/>
      <c r="L160" s="16">
        <f t="shared" si="43"/>
        <v>2.6907999999999999</v>
      </c>
      <c r="M160" s="6"/>
      <c r="N160" s="18">
        <v>2.69</v>
      </c>
      <c r="O160" s="27"/>
    </row>
    <row r="161" spans="1:1024" ht="66.75" customHeight="1">
      <c r="A161" s="38">
        <f t="shared" si="41"/>
        <v>6</v>
      </c>
      <c r="B161" s="55" t="str">
        <f t="shared" si="41"/>
        <v>ГИДРОКОРТИЗОН+ОКСИТЕТРАЦИКЛИН</v>
      </c>
      <c r="C161" s="7" t="str">
        <f t="shared" si="41"/>
        <v>МАЗЬ ДЛЯ НАРУЖНОГО ПРИМЕНЕНИЯ ; дозировка: 10 мг+30 мг/г</v>
      </c>
      <c r="D161" s="63" t="str">
        <f t="shared" si="41"/>
        <v>г</v>
      </c>
      <c r="E161" s="63"/>
      <c r="F161" s="66">
        <f t="shared" si="42"/>
        <v>0</v>
      </c>
      <c r="G161" s="66"/>
      <c r="H161" s="67" t="s">
        <v>18</v>
      </c>
      <c r="I161" s="67"/>
      <c r="J161" s="68">
        <v>7.7</v>
      </c>
      <c r="K161" s="68"/>
      <c r="L161" s="16">
        <f t="shared" si="43"/>
        <v>8.3640000000000008</v>
      </c>
      <c r="M161" s="6"/>
      <c r="N161" s="18">
        <v>7.7</v>
      </c>
      <c r="O161" s="27"/>
    </row>
    <row r="162" spans="1:1024" ht="43.5" customHeight="1">
      <c r="A162" s="38">
        <f t="shared" si="41"/>
        <v>7</v>
      </c>
      <c r="B162" s="55" t="str">
        <f t="shared" si="41"/>
        <v>НАФАЗОЛИН</v>
      </c>
      <c r="C162" s="7" t="str">
        <f t="shared" si="41"/>
        <v>КАПЛИ НАЗАЛЬНЫЕ ; дозировка: 0.5 мг/мл</v>
      </c>
      <c r="D162" s="63" t="str">
        <f t="shared" si="41"/>
        <v xml:space="preserve"> см[3*];^мл</v>
      </c>
      <c r="E162" s="63"/>
      <c r="F162" s="66">
        <f t="shared" si="42"/>
        <v>0</v>
      </c>
      <c r="G162" s="66"/>
      <c r="H162" s="67" t="s">
        <v>18</v>
      </c>
      <c r="I162" s="67"/>
      <c r="J162" s="68" t="s">
        <v>18</v>
      </c>
      <c r="K162" s="68"/>
      <c r="L162" s="16">
        <f t="shared" si="43"/>
        <v>2.5449999999999999</v>
      </c>
      <c r="M162" s="6"/>
      <c r="N162" s="18">
        <v>2.5499999999999998</v>
      </c>
      <c r="O162" s="27"/>
    </row>
    <row r="163" spans="1:1024" ht="49.5" customHeight="1">
      <c r="A163" s="38">
        <f t="shared" si="41"/>
        <v>8</v>
      </c>
      <c r="B163" s="55" t="str">
        <f t="shared" si="41"/>
        <v>ПЕНТОКСИФИЛЛИН</v>
      </c>
      <c r="C163" s="7" t="str">
        <f t="shared" si="41"/>
        <v>ТАБЛЕТКИ, ПОКРЫТЫЕ ОБОЛОЧКОЙ ; дозировка: 100 мг</v>
      </c>
      <c r="D163" s="63" t="str">
        <f t="shared" si="41"/>
        <v>шт</v>
      </c>
      <c r="E163" s="63"/>
      <c r="F163" s="66">
        <f t="shared" si="42"/>
        <v>0</v>
      </c>
      <c r="G163" s="66"/>
      <c r="H163" s="67" t="s">
        <v>18</v>
      </c>
      <c r="I163" s="67"/>
      <c r="J163" s="68" t="s">
        <v>18</v>
      </c>
      <c r="K163" s="68"/>
      <c r="L163" s="16">
        <f t="shared" si="43"/>
        <v>2.7574999999999998</v>
      </c>
      <c r="M163" s="6"/>
      <c r="N163" s="18">
        <v>2.76</v>
      </c>
      <c r="O163" s="27"/>
    </row>
    <row r="164" spans="1:1024" ht="72.75" customHeight="1">
      <c r="A164" s="38">
        <f>A115</f>
        <v>9</v>
      </c>
      <c r="B164" s="55" t="str">
        <f>B115</f>
        <v>БРОМИЗОВАЛ+КАЛЬЦИЯ ГЛЮКОНАТ+КОФЕИН+ПАПАВЕРИН+ФЕНОБАРБИТАЛ</v>
      </c>
      <c r="C164" s="7" t="str">
        <f>C115</f>
        <v>ТАБЛЕТКИ ; дозировка: 150 мг+250 мг+10 мг+20 мг+50 мг</v>
      </c>
      <c r="D164" s="63" t="str">
        <f>D115</f>
        <v>шт</v>
      </c>
      <c r="E164" s="63"/>
      <c r="F164" s="66">
        <f>Q115</f>
        <v>0</v>
      </c>
      <c r="G164" s="66"/>
      <c r="H164" s="67" t="s">
        <v>18</v>
      </c>
      <c r="I164" s="67"/>
      <c r="J164" s="68">
        <v>17.73</v>
      </c>
      <c r="K164" s="68"/>
      <c r="L164" s="16">
        <f>M115</f>
        <v>12.727500000000001</v>
      </c>
      <c r="M164" s="6"/>
      <c r="N164" s="18">
        <v>12.73</v>
      </c>
      <c r="O164" s="27"/>
    </row>
    <row r="165" spans="1:1024" ht="39.75" customHeight="1">
      <c r="A165" s="38">
        <f>A116</f>
        <v>10</v>
      </c>
      <c r="B165" s="55" t="str">
        <f>B116</f>
        <v>ГИДРОХЛОРОТИАЗИД</v>
      </c>
      <c r="C165" s="7" t="str">
        <f>C116</f>
        <v>ТАБЛЕТКИ ; дозировка: 25 мг</v>
      </c>
      <c r="D165" s="63" t="str">
        <f>D116</f>
        <v>шт</v>
      </c>
      <c r="E165" s="63"/>
      <c r="F165" s="66">
        <f>Q116</f>
        <v>18</v>
      </c>
      <c r="G165" s="66"/>
      <c r="H165" s="67">
        <v>1.79</v>
      </c>
      <c r="I165" s="67"/>
      <c r="J165" s="68">
        <v>2.73</v>
      </c>
      <c r="K165" s="68"/>
      <c r="L165" s="16">
        <f>M116</f>
        <v>3.35</v>
      </c>
      <c r="M165" s="6"/>
      <c r="N165" s="18">
        <v>1.79</v>
      </c>
      <c r="O165" s="27"/>
    </row>
    <row r="166" spans="1:1024" ht="63" customHeight="1">
      <c r="A166" s="38">
        <f>A117</f>
        <v>11</v>
      </c>
      <c r="B166" s="55" t="str">
        <f>B117</f>
        <v>АМБРОКСОЛ</v>
      </c>
      <c r="C166" s="7" t="str">
        <f>C117</f>
        <v>РАСТВОР ДЛЯ ПРИЕМА ВНУТРЬ И ИНГАЛЯЦИЙ ; дозировка: 7.5 мг/мл 100 мл*</v>
      </c>
      <c r="D166" s="63" t="str">
        <f>D117</f>
        <v xml:space="preserve"> см[3*];^мл</v>
      </c>
      <c r="E166" s="63"/>
      <c r="F166" s="66">
        <f>Q117</f>
        <v>12</v>
      </c>
      <c r="G166" s="66"/>
      <c r="H166" s="67">
        <v>1.31</v>
      </c>
      <c r="I166" s="67"/>
      <c r="J166" s="68" t="s">
        <v>18</v>
      </c>
      <c r="K166" s="68"/>
      <c r="L166" s="16">
        <f>M117</f>
        <v>2.3538999999999999</v>
      </c>
      <c r="M166" s="6"/>
      <c r="N166" s="18">
        <v>1.31</v>
      </c>
      <c r="O166" s="27"/>
    </row>
    <row r="167" spans="1:1024" ht="53.25" customHeight="1">
      <c r="A167" s="38">
        <f>A118</f>
        <v>12</v>
      </c>
      <c r="B167" s="55" t="str">
        <f>B118</f>
        <v>АЗИТРОМИЦИН</v>
      </c>
      <c r="C167" s="7" t="str">
        <f>C118</f>
        <v xml:space="preserve"> ТАБЛЕТКИ, ПОКРЫТЫЕ ОБОЛОЧКОЙ ; дозировка: 250 мг</v>
      </c>
      <c r="D167" s="63" t="str">
        <f>D118</f>
        <v>шт</v>
      </c>
      <c r="E167" s="63"/>
      <c r="F167" s="66">
        <f>Q118</f>
        <v>12</v>
      </c>
      <c r="G167" s="66"/>
      <c r="H167" s="67">
        <v>15.07</v>
      </c>
      <c r="I167" s="67"/>
      <c r="J167" s="68" t="s">
        <v>18</v>
      </c>
      <c r="K167" s="68"/>
      <c r="L167" s="16">
        <f>M118</f>
        <v>43.29</v>
      </c>
      <c r="M167" s="6"/>
      <c r="N167" s="18">
        <v>15.07</v>
      </c>
      <c r="O167" s="27"/>
    </row>
    <row r="168" spans="1:1024" ht="58.5" customHeight="1">
      <c r="A168" s="38">
        <f>A119</f>
        <v>13</v>
      </c>
      <c r="B168" s="55" t="str">
        <f>B119</f>
        <v>МАННИТОЛ</v>
      </c>
      <c r="C168" s="7" t="str">
        <f>C119</f>
        <v>РАСТВОР ДЛЯ ИНФУЗИЙ ; дозировка: 100 мг/мл  200 мл*</v>
      </c>
      <c r="D168" s="63" t="str">
        <f>D119</f>
        <v xml:space="preserve"> см[3*];^мл</v>
      </c>
      <c r="E168" s="63"/>
      <c r="F168" s="66">
        <f>Q119</f>
        <v>10</v>
      </c>
      <c r="G168" s="66"/>
      <c r="H168" s="67">
        <v>0.44</v>
      </c>
      <c r="I168" s="67"/>
      <c r="J168" s="68" t="s">
        <v>18</v>
      </c>
      <c r="K168" s="68"/>
      <c r="L168" s="16">
        <f>M119</f>
        <v>0.39008214285714288</v>
      </c>
      <c r="M168" s="6"/>
      <c r="N168" s="18">
        <v>0.39</v>
      </c>
      <c r="O168" s="27"/>
    </row>
    <row r="169" spans="1:1024" ht="58.5" customHeight="1">
      <c r="A169" s="38">
        <f>A120</f>
        <v>14</v>
      </c>
      <c r="B169" s="55" t="str">
        <f>B120</f>
        <v>ЛЕВЕТИРАЦЕТАМ</v>
      </c>
      <c r="C169" s="7" t="str">
        <f>C120</f>
        <v xml:space="preserve">ТАБЛЕТКИ, ПОКРЫТЫЕ ОБОЛОЧКОЙ ; дозировка: 1000 мг </v>
      </c>
      <c r="D169" s="63" t="str">
        <f>D120</f>
        <v>шт</v>
      </c>
      <c r="E169" s="63"/>
      <c r="F169" s="66">
        <f>Q120</f>
        <v>10</v>
      </c>
      <c r="G169" s="66"/>
      <c r="H169" s="67">
        <v>25.06</v>
      </c>
      <c r="I169" s="67"/>
      <c r="J169" s="68" t="s">
        <v>18</v>
      </c>
      <c r="K169" s="68"/>
      <c r="L169" s="16">
        <f>M120</f>
        <v>12.506833333333333</v>
      </c>
      <c r="M169" s="6"/>
      <c r="N169" s="18">
        <v>12.51</v>
      </c>
      <c r="O169" s="27"/>
    </row>
    <row r="170" spans="1:1024" ht="45" customHeight="1">
      <c r="A170" s="130" t="s">
        <v>56</v>
      </c>
      <c r="B170" s="130"/>
      <c r="C170" s="130"/>
      <c r="D170" s="130"/>
      <c r="E170" s="130"/>
      <c r="F170" s="130"/>
      <c r="G170" s="130"/>
      <c r="H170" s="130"/>
      <c r="I170" s="130"/>
      <c r="J170" s="130"/>
      <c r="K170" s="130"/>
      <c r="L170" s="130"/>
      <c r="M170" s="130"/>
      <c r="N170" s="130"/>
    </row>
    <row r="171" spans="1:1024">
      <c r="A171" s="46" t="s">
        <v>24</v>
      </c>
      <c r="B171" s="44"/>
      <c r="C171" s="44"/>
      <c r="D171" s="44"/>
      <c r="E171" s="44"/>
      <c r="F171" s="44"/>
      <c r="G171" s="44"/>
      <c r="H171" s="44"/>
      <c r="I171" s="44"/>
      <c r="J171" s="44"/>
      <c r="K171" s="44"/>
      <c r="L171" s="44"/>
      <c r="M171" s="44"/>
      <c r="N171" s="44"/>
    </row>
    <row r="172" spans="1:1024">
      <c r="A172" s="43" t="s">
        <v>25</v>
      </c>
      <c r="B172" s="44"/>
      <c r="C172" s="44"/>
      <c r="D172" s="44"/>
      <c r="E172" s="44"/>
      <c r="F172" s="44"/>
      <c r="G172" s="44"/>
      <c r="H172" s="44"/>
      <c r="I172" s="44"/>
      <c r="J172" s="44"/>
      <c r="K172" s="44"/>
      <c r="L172" s="44"/>
      <c r="M172" s="44"/>
      <c r="N172" s="44"/>
    </row>
    <row r="173" spans="1:1024" ht="105.75" customHeight="1">
      <c r="A173" s="133" t="s">
        <v>26</v>
      </c>
      <c r="B173" s="133"/>
      <c r="C173" s="133"/>
      <c r="D173" s="133"/>
      <c r="E173" s="133"/>
      <c r="F173" s="133"/>
      <c r="G173" s="133"/>
      <c r="H173" s="133"/>
      <c r="I173" s="133"/>
      <c r="J173" s="133"/>
      <c r="K173" s="133"/>
      <c r="L173" s="133"/>
      <c r="M173" s="133"/>
      <c r="N173" s="133"/>
    </row>
    <row r="174" spans="1:1024" ht="60.75" customHeight="1">
      <c r="A174" s="5" t="s">
        <v>0</v>
      </c>
      <c r="B174" s="5" t="s">
        <v>7</v>
      </c>
      <c r="C174" s="5" t="str">
        <f>C105</f>
        <v>Дозировка, лекарственная форма</v>
      </c>
      <c r="D174" s="129" t="s">
        <v>9</v>
      </c>
      <c r="E174" s="129"/>
      <c r="F174" s="129"/>
      <c r="G174" s="129"/>
      <c r="H174" s="15" t="s">
        <v>39</v>
      </c>
      <c r="I174" s="129" t="s">
        <v>27</v>
      </c>
      <c r="J174" s="129"/>
      <c r="K174" s="129" t="s">
        <v>28</v>
      </c>
      <c r="L174" s="129"/>
      <c r="M174" s="129" t="s">
        <v>29</v>
      </c>
      <c r="N174" s="129"/>
      <c r="O174" s="32" t="s">
        <v>19</v>
      </c>
      <c r="AMJ174"/>
    </row>
    <row r="175" spans="1:1024" ht="84.75" customHeight="1">
      <c r="A175" s="38">
        <f t="shared" ref="A175:D182" si="44">A107</f>
        <v>1</v>
      </c>
      <c r="B175" s="22" t="str">
        <f t="shared" si="44"/>
        <v>МЕТАМИЗОЛ НАТРИЯ</v>
      </c>
      <c r="C175" s="9" t="str">
        <f t="shared" si="44"/>
        <v>РАСТВОР ДЛЯ ВНУТРИВЕННОГО И ВНУТРИМЫШЕЧНОГО ВВЕДЕНИЯ ; дозировка: 500 мг/мл 2 мл*</v>
      </c>
      <c r="D175" s="63" t="str">
        <f t="shared" si="44"/>
        <v xml:space="preserve"> см[3*];^мл</v>
      </c>
      <c r="E175" s="63"/>
      <c r="F175" s="63"/>
      <c r="G175" s="63"/>
      <c r="H175" s="10">
        <f t="shared" ref="H175:H182" si="45">E107*F107</f>
        <v>400</v>
      </c>
      <c r="I175" s="64">
        <f t="shared" ref="I175:I182" si="46">N156</f>
        <v>10.91</v>
      </c>
      <c r="J175" s="64"/>
      <c r="K175" s="65">
        <v>12</v>
      </c>
      <c r="L175" s="65"/>
      <c r="M175" s="64">
        <f>K175*H175</f>
        <v>4800</v>
      </c>
      <c r="N175" s="64"/>
      <c r="O175" s="33">
        <f t="shared" ref="O175:O182" si="47">Q107</f>
        <v>0</v>
      </c>
      <c r="AMJ175"/>
    </row>
    <row r="176" spans="1:1024" ht="38.25" customHeight="1">
      <c r="A176" s="38">
        <f t="shared" si="44"/>
        <v>2</v>
      </c>
      <c r="B176" s="55" t="str">
        <f t="shared" si="44"/>
        <v>СПИРОНОЛАКТОН</v>
      </c>
      <c r="C176" s="9" t="str">
        <f t="shared" si="44"/>
        <v>ТАБЛЕТКИ ; дозировка: 25 мг</v>
      </c>
      <c r="D176" s="63" t="str">
        <f t="shared" si="44"/>
        <v>шт</v>
      </c>
      <c r="E176" s="63"/>
      <c r="F176" s="63"/>
      <c r="G176" s="63"/>
      <c r="H176" s="10">
        <f t="shared" si="45"/>
        <v>700</v>
      </c>
      <c r="I176" s="64">
        <f t="shared" si="46"/>
        <v>1.88</v>
      </c>
      <c r="J176" s="64"/>
      <c r="K176" s="65">
        <v>2.44</v>
      </c>
      <c r="L176" s="65"/>
      <c r="M176" s="64">
        <f t="shared" ref="M176:M188" si="48">K176*H176</f>
        <v>1708</v>
      </c>
      <c r="N176" s="64"/>
      <c r="O176" s="56">
        <f t="shared" si="47"/>
        <v>18</v>
      </c>
      <c r="AMJ176"/>
    </row>
    <row r="177" spans="1:1024" ht="57" customHeight="1">
      <c r="A177" s="38">
        <f t="shared" si="44"/>
        <v>3</v>
      </c>
      <c r="B177" s="55" t="str">
        <f t="shared" si="44"/>
        <v>ФОЛИЕВАЯ КИСЛОТА</v>
      </c>
      <c r="C177" s="9" t="str">
        <f t="shared" si="44"/>
        <v>ТАБЛЕТКИ, ПОКРЫТЫЕ ОБОЛОЧКОЙ ; дозировка: 1 мг</v>
      </c>
      <c r="D177" s="63" t="str">
        <f t="shared" si="44"/>
        <v>шт</v>
      </c>
      <c r="E177" s="63"/>
      <c r="F177" s="63"/>
      <c r="G177" s="63"/>
      <c r="H177" s="10">
        <f t="shared" si="45"/>
        <v>4000</v>
      </c>
      <c r="I177" s="64">
        <f t="shared" si="46"/>
        <v>0.47</v>
      </c>
      <c r="J177" s="64"/>
      <c r="K177" s="65">
        <v>0.61</v>
      </c>
      <c r="L177" s="65"/>
      <c r="M177" s="64">
        <f t="shared" si="48"/>
        <v>2440</v>
      </c>
      <c r="N177" s="64"/>
      <c r="O177" s="56">
        <f t="shared" si="47"/>
        <v>18</v>
      </c>
      <c r="AMJ177"/>
    </row>
    <row r="178" spans="1:1024" ht="63" customHeight="1">
      <c r="A178" s="38">
        <f t="shared" si="44"/>
        <v>4</v>
      </c>
      <c r="B178" s="55" t="str">
        <f t="shared" si="44"/>
        <v>АМИНОФИЛЛИН</v>
      </c>
      <c r="C178" s="9" t="str">
        <f t="shared" si="44"/>
        <v>РАСТВОР ДЛЯ ВНУТРИМЫШЕЧНОГО ВВЕДЕНИЯ ; дозировка: 240 мг/мл 10 мл*</v>
      </c>
      <c r="D178" s="63" t="str">
        <f t="shared" si="44"/>
        <v xml:space="preserve"> см[3*];^мл</v>
      </c>
      <c r="E178" s="63"/>
      <c r="F178" s="63"/>
      <c r="G178" s="63"/>
      <c r="H178" s="10">
        <f t="shared" si="45"/>
        <v>5000</v>
      </c>
      <c r="I178" s="64">
        <f t="shared" si="46"/>
        <v>0.35</v>
      </c>
      <c r="J178" s="64"/>
      <c r="K178" s="65">
        <v>0.45</v>
      </c>
      <c r="L178" s="65"/>
      <c r="M178" s="64">
        <f t="shared" si="48"/>
        <v>2250</v>
      </c>
      <c r="N178" s="64"/>
      <c r="O178" s="56">
        <f t="shared" si="47"/>
        <v>18</v>
      </c>
      <c r="AMJ178"/>
    </row>
    <row r="179" spans="1:1024" ht="69" customHeight="1">
      <c r="A179" s="38">
        <f t="shared" si="44"/>
        <v>5</v>
      </c>
      <c r="B179" s="55" t="str">
        <f t="shared" si="44"/>
        <v>ГЕПАРИН НАТРИЯ+БЕНЗОКАИН+БЕНЗИЛНИКОТИНАТ</v>
      </c>
      <c r="C179" s="9" t="str">
        <f t="shared" si="44"/>
        <v>МАЗЬ ДЛЯ НАРУЖНОГО ПРИМЕНЕНИЯ ; дозировка: 100 ЕД+40 мг+0.8 мг/г</v>
      </c>
      <c r="D179" s="63" t="str">
        <f t="shared" si="44"/>
        <v>г</v>
      </c>
      <c r="E179" s="63"/>
      <c r="F179" s="63"/>
      <c r="G179" s="63"/>
      <c r="H179" s="10">
        <f t="shared" si="45"/>
        <v>750</v>
      </c>
      <c r="I179" s="64">
        <f t="shared" si="46"/>
        <v>2.69</v>
      </c>
      <c r="J179" s="64"/>
      <c r="K179" s="65">
        <v>2.95</v>
      </c>
      <c r="L179" s="65"/>
      <c r="M179" s="64">
        <f t="shared" si="48"/>
        <v>2212.5</v>
      </c>
      <c r="N179" s="64"/>
      <c r="O179" s="56">
        <f t="shared" si="47"/>
        <v>0</v>
      </c>
      <c r="AMJ179"/>
    </row>
    <row r="180" spans="1:1024" ht="60" customHeight="1">
      <c r="A180" s="38">
        <f t="shared" si="44"/>
        <v>6</v>
      </c>
      <c r="B180" s="55" t="str">
        <f t="shared" si="44"/>
        <v>ГИДРОКОРТИЗОН+ОКСИТЕТРАЦИКЛИН</v>
      </c>
      <c r="C180" s="9" t="str">
        <f t="shared" si="44"/>
        <v>МАЗЬ ДЛЯ НАРУЖНОГО ПРИМЕНЕНИЯ ; дозировка: 10 мг+30 мг/г</v>
      </c>
      <c r="D180" s="63" t="str">
        <f t="shared" si="44"/>
        <v>г</v>
      </c>
      <c r="E180" s="63"/>
      <c r="F180" s="63"/>
      <c r="G180" s="63"/>
      <c r="H180" s="10">
        <f t="shared" si="45"/>
        <v>3000</v>
      </c>
      <c r="I180" s="64">
        <f t="shared" si="46"/>
        <v>7.7</v>
      </c>
      <c r="J180" s="64"/>
      <c r="K180" s="65">
        <v>8.4700000000000006</v>
      </c>
      <c r="L180" s="65"/>
      <c r="M180" s="64">
        <f t="shared" si="48"/>
        <v>25410.000000000004</v>
      </c>
      <c r="N180" s="64"/>
      <c r="O180" s="56">
        <f t="shared" si="47"/>
        <v>0</v>
      </c>
      <c r="AMJ180"/>
    </row>
    <row r="181" spans="1:1024" ht="42.75" customHeight="1">
      <c r="A181" s="38">
        <f t="shared" si="44"/>
        <v>7</v>
      </c>
      <c r="B181" s="55" t="str">
        <f t="shared" si="44"/>
        <v>НАФАЗОЛИН</v>
      </c>
      <c r="C181" s="9" t="str">
        <f t="shared" si="44"/>
        <v>КАПЛИ НАЗАЛЬНЫЕ ; дозировка: 0.5 мг/мл</v>
      </c>
      <c r="D181" s="63" t="str">
        <f t="shared" si="44"/>
        <v xml:space="preserve"> см[3*];^мл</v>
      </c>
      <c r="E181" s="63"/>
      <c r="F181" s="63"/>
      <c r="G181" s="63"/>
      <c r="H181" s="10">
        <f t="shared" si="45"/>
        <v>500</v>
      </c>
      <c r="I181" s="64">
        <f t="shared" si="46"/>
        <v>2.5499999999999998</v>
      </c>
      <c r="J181" s="64"/>
      <c r="K181" s="65">
        <v>2.8</v>
      </c>
      <c r="L181" s="65"/>
      <c r="M181" s="64">
        <f t="shared" si="48"/>
        <v>1400</v>
      </c>
      <c r="N181" s="64"/>
      <c r="O181" s="56">
        <f t="shared" si="47"/>
        <v>0</v>
      </c>
      <c r="AMJ181"/>
    </row>
    <row r="182" spans="1:1024" ht="54" customHeight="1">
      <c r="A182" s="38">
        <f t="shared" si="44"/>
        <v>8</v>
      </c>
      <c r="B182" s="55" t="str">
        <f t="shared" si="44"/>
        <v>ПЕНТОКСИФИЛЛИН</v>
      </c>
      <c r="C182" s="9" t="str">
        <f t="shared" si="44"/>
        <v>ТАБЛЕТКИ, ПОКРЫТЫЕ ОБОЛОЧКОЙ ; дозировка: 100 мг</v>
      </c>
      <c r="D182" s="63" t="str">
        <f t="shared" si="44"/>
        <v>шт</v>
      </c>
      <c r="E182" s="63"/>
      <c r="F182" s="63"/>
      <c r="G182" s="63"/>
      <c r="H182" s="10">
        <f t="shared" si="45"/>
        <v>1620</v>
      </c>
      <c r="I182" s="64">
        <f t="shared" si="46"/>
        <v>2.76</v>
      </c>
      <c r="J182" s="64"/>
      <c r="K182" s="65">
        <v>3.03</v>
      </c>
      <c r="L182" s="65"/>
      <c r="M182" s="64">
        <f t="shared" si="48"/>
        <v>4908.5999999999995</v>
      </c>
      <c r="N182" s="64"/>
      <c r="O182" s="56">
        <f t="shared" si="47"/>
        <v>0</v>
      </c>
      <c r="AMJ182"/>
    </row>
    <row r="183" spans="1:1024" ht="71.25" customHeight="1">
      <c r="A183" s="38">
        <f>A115</f>
        <v>9</v>
      </c>
      <c r="B183" s="55" t="str">
        <f>B115</f>
        <v>БРОМИЗОВАЛ+КАЛЬЦИЯ ГЛЮКОНАТ+КОФЕИН+ПАПАВЕРИН+ФЕНОБАРБИТАЛ</v>
      </c>
      <c r="C183" s="9" t="str">
        <f>C115</f>
        <v>ТАБЛЕТКИ ; дозировка: 150 мг+250 мг+10 мг+20 мг+50 мг</v>
      </c>
      <c r="D183" s="63" t="str">
        <f>D115</f>
        <v>шт</v>
      </c>
      <c r="E183" s="63"/>
      <c r="F183" s="63"/>
      <c r="G183" s="63"/>
      <c r="H183" s="10">
        <f>E115*F115</f>
        <v>1000</v>
      </c>
      <c r="I183" s="64">
        <f>N164</f>
        <v>12.73</v>
      </c>
      <c r="J183" s="64"/>
      <c r="K183" s="65">
        <v>14</v>
      </c>
      <c r="L183" s="65"/>
      <c r="M183" s="64">
        <f t="shared" si="48"/>
        <v>14000</v>
      </c>
      <c r="N183" s="64"/>
      <c r="O183" s="56">
        <f>Q115</f>
        <v>0</v>
      </c>
      <c r="AMJ183"/>
    </row>
    <row r="184" spans="1:1024" ht="45.75" customHeight="1">
      <c r="A184" s="38">
        <f>A116</f>
        <v>10</v>
      </c>
      <c r="B184" s="55" t="str">
        <f>B116</f>
        <v>ГИДРОХЛОРОТИАЗИД</v>
      </c>
      <c r="C184" s="9" t="str">
        <f>C116</f>
        <v>ТАБЛЕТКИ ; дозировка: 25 мг</v>
      </c>
      <c r="D184" s="63" t="str">
        <f>D116</f>
        <v>шт</v>
      </c>
      <c r="E184" s="63"/>
      <c r="F184" s="63"/>
      <c r="G184" s="63"/>
      <c r="H184" s="10">
        <f>E116*F116</f>
        <v>2100</v>
      </c>
      <c r="I184" s="64">
        <f>N165</f>
        <v>1.79</v>
      </c>
      <c r="J184" s="64"/>
      <c r="K184" s="65">
        <v>2.3199999999999998</v>
      </c>
      <c r="L184" s="65"/>
      <c r="M184" s="64">
        <f t="shared" si="48"/>
        <v>4872</v>
      </c>
      <c r="N184" s="64"/>
      <c r="O184" s="56">
        <f>Q116</f>
        <v>18</v>
      </c>
      <c r="AMJ184"/>
    </row>
    <row r="185" spans="1:1024" ht="57" customHeight="1">
      <c r="A185" s="38">
        <f>A117</f>
        <v>11</v>
      </c>
      <c r="B185" s="55" t="str">
        <f>B117</f>
        <v>АМБРОКСОЛ</v>
      </c>
      <c r="C185" s="9" t="str">
        <f>C117</f>
        <v>РАСТВОР ДЛЯ ПРИЕМА ВНУТРЬ И ИНГАЛЯЦИЙ ; дозировка: 7.5 мг/мл 100 мл*</v>
      </c>
      <c r="D185" s="63" t="str">
        <f>D117</f>
        <v xml:space="preserve"> см[3*];^мл</v>
      </c>
      <c r="E185" s="63"/>
      <c r="F185" s="63"/>
      <c r="G185" s="63"/>
      <c r="H185" s="10">
        <f>E117*F117</f>
        <v>5000</v>
      </c>
      <c r="I185" s="64">
        <f>N166</f>
        <v>1.31</v>
      </c>
      <c r="J185" s="64"/>
      <c r="K185" s="65">
        <v>1.61</v>
      </c>
      <c r="L185" s="65"/>
      <c r="M185" s="64">
        <f t="shared" si="48"/>
        <v>8050.0000000000009</v>
      </c>
      <c r="N185" s="64"/>
      <c r="O185" s="56">
        <f>Q117</f>
        <v>12</v>
      </c>
      <c r="AMJ185"/>
    </row>
    <row r="186" spans="1:1024" ht="60" customHeight="1">
      <c r="A186" s="38">
        <f>A118</f>
        <v>12</v>
      </c>
      <c r="B186" s="55" t="str">
        <f>B118</f>
        <v>АЗИТРОМИЦИН</v>
      </c>
      <c r="C186" s="9" t="str">
        <f>C118</f>
        <v xml:space="preserve"> ТАБЛЕТКИ, ПОКРЫТЫЕ ОБОЛОЧКОЙ ; дозировка: 250 мг</v>
      </c>
      <c r="D186" s="63" t="str">
        <f>D118</f>
        <v>шт</v>
      </c>
      <c r="E186" s="63"/>
      <c r="F186" s="63"/>
      <c r="G186" s="63"/>
      <c r="H186" s="10">
        <f>E118*F118</f>
        <v>300</v>
      </c>
      <c r="I186" s="64">
        <f>N167</f>
        <v>15.07</v>
      </c>
      <c r="J186" s="64"/>
      <c r="K186" s="65">
        <v>18.559999999999999</v>
      </c>
      <c r="L186" s="65"/>
      <c r="M186" s="64">
        <f t="shared" si="48"/>
        <v>5568</v>
      </c>
      <c r="N186" s="64"/>
      <c r="O186" s="56">
        <f>Q118</f>
        <v>12</v>
      </c>
      <c r="AMJ186"/>
    </row>
    <row r="187" spans="1:1024" ht="54" customHeight="1">
      <c r="A187" s="38">
        <f>A119</f>
        <v>13</v>
      </c>
      <c r="B187" s="55" t="str">
        <f>B119</f>
        <v>МАННИТОЛ</v>
      </c>
      <c r="C187" s="9" t="str">
        <f>C119</f>
        <v>РАСТВОР ДЛЯ ИНФУЗИЙ ; дозировка: 100 мг/мл  200 мл*</v>
      </c>
      <c r="D187" s="63" t="str">
        <f>D119</f>
        <v xml:space="preserve"> см[3*];^мл</v>
      </c>
      <c r="E187" s="63"/>
      <c r="F187" s="63"/>
      <c r="G187" s="63"/>
      <c r="H187" s="10">
        <f>E119*F119</f>
        <v>5600</v>
      </c>
      <c r="I187" s="64">
        <f>N168</f>
        <v>0.39</v>
      </c>
      <c r="J187" s="64"/>
      <c r="K187" s="65">
        <v>0.47</v>
      </c>
      <c r="L187" s="65"/>
      <c r="M187" s="64">
        <f t="shared" si="48"/>
        <v>2632</v>
      </c>
      <c r="N187" s="64"/>
      <c r="O187" s="56">
        <f>Q119</f>
        <v>10</v>
      </c>
      <c r="AMJ187"/>
    </row>
    <row r="188" spans="1:1024" ht="57.75" customHeight="1">
      <c r="A188" s="38">
        <f>A120</f>
        <v>14</v>
      </c>
      <c r="B188" s="55" t="str">
        <f>B120</f>
        <v>ЛЕВЕТИРАЦЕТАМ</v>
      </c>
      <c r="C188" s="9" t="str">
        <f>C120</f>
        <v xml:space="preserve">ТАБЛЕТКИ, ПОКРЫТЫЕ ОБОЛОЧКОЙ ; дозировка: 1000 мг </v>
      </c>
      <c r="D188" s="63" t="str">
        <f>D120</f>
        <v>шт</v>
      </c>
      <c r="E188" s="63"/>
      <c r="F188" s="63"/>
      <c r="G188" s="63"/>
      <c r="H188" s="10">
        <f>E120*F120</f>
        <v>1080</v>
      </c>
      <c r="I188" s="64">
        <f>N169</f>
        <v>12.51</v>
      </c>
      <c r="J188" s="64"/>
      <c r="K188" s="65">
        <v>15.13</v>
      </c>
      <c r="L188" s="65"/>
      <c r="M188" s="64">
        <f t="shared" si="48"/>
        <v>16340.400000000001</v>
      </c>
      <c r="N188" s="64"/>
      <c r="O188" s="56">
        <f>Q120</f>
        <v>10</v>
      </c>
      <c r="AMJ188"/>
    </row>
    <row r="189" spans="1:1024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127">
        <f>SUM(M175:N188)</f>
        <v>96591.5</v>
      </c>
      <c r="N189" s="127"/>
    </row>
    <row r="190" spans="1:1024" ht="28.5" customHeight="1">
      <c r="A190" s="128" t="s">
        <v>360</v>
      </c>
      <c r="B190" s="124"/>
      <c r="C190" s="124"/>
      <c r="D190" s="124"/>
      <c r="E190" s="124"/>
      <c r="F190" s="124"/>
      <c r="G190" s="124"/>
      <c r="H190" s="124"/>
      <c r="I190" s="124"/>
      <c r="J190" s="124"/>
      <c r="K190" s="124"/>
      <c r="L190" s="124"/>
      <c r="M190" s="124"/>
      <c r="N190" s="124"/>
      <c r="O190" s="124"/>
    </row>
    <row r="191" spans="1:1024" ht="15" customHeight="1">
      <c r="A191" s="50"/>
      <c r="B191" s="125" t="s">
        <v>64</v>
      </c>
      <c r="C191" s="126"/>
      <c r="D191" s="126"/>
      <c r="E191" s="126"/>
      <c r="F191" s="126"/>
      <c r="G191" s="126"/>
      <c r="H191" s="126"/>
      <c r="I191" s="126"/>
      <c r="J191" s="126"/>
      <c r="K191" s="126"/>
      <c r="L191" s="126"/>
      <c r="M191" s="126"/>
      <c r="N191" s="126"/>
      <c r="O191" s="126"/>
    </row>
    <row r="192" spans="1:1024">
      <c r="B192" s="28" t="s">
        <v>47</v>
      </c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12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</row>
    <row r="193" spans="2:36">
      <c r="B193" s="29" t="s">
        <v>30</v>
      </c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12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</row>
    <row r="194" spans="2:36" ht="26.25" customHeight="1">
      <c r="B194" s="125" t="s">
        <v>31</v>
      </c>
      <c r="C194" s="126"/>
      <c r="D194" s="126"/>
      <c r="E194" s="126"/>
      <c r="F194" s="126"/>
      <c r="G194" s="126"/>
      <c r="H194" s="126"/>
      <c r="I194" s="126"/>
      <c r="J194" s="126"/>
      <c r="K194" s="126"/>
      <c r="L194" s="126"/>
      <c r="M194" s="126"/>
      <c r="N194" s="126"/>
      <c r="O194" s="126"/>
      <c r="P194" s="12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</row>
    <row r="195" spans="2:36">
      <c r="B195" s="29" t="s">
        <v>32</v>
      </c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12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</row>
    <row r="196" spans="2:36">
      <c r="B196" s="30" t="s">
        <v>357</v>
      </c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12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</row>
    <row r="197" spans="2:36">
      <c r="B197" s="29" t="s">
        <v>33</v>
      </c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12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</row>
    <row r="198" spans="2:36">
      <c r="B198" s="29" t="s">
        <v>34</v>
      </c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12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</row>
    <row r="199" spans="2:36">
      <c r="B199" s="29" t="s">
        <v>111</v>
      </c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12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</row>
    <row r="200" spans="2:36">
      <c r="B200" s="29" t="s">
        <v>59</v>
      </c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12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</row>
    <row r="201" spans="2:36" ht="27" customHeight="1">
      <c r="B201" s="125" t="s">
        <v>60</v>
      </c>
      <c r="C201" s="126"/>
      <c r="D201" s="126"/>
      <c r="E201" s="126"/>
      <c r="F201" s="126"/>
      <c r="G201" s="126"/>
      <c r="H201" s="126"/>
      <c r="I201" s="126"/>
      <c r="J201" s="126"/>
      <c r="K201" s="126"/>
      <c r="L201" s="126"/>
      <c r="M201" s="126"/>
      <c r="N201" s="126"/>
      <c r="O201" s="126"/>
      <c r="P201" s="12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</row>
    <row r="202" spans="2:36">
      <c r="B202" s="29" t="s">
        <v>35</v>
      </c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12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</row>
    <row r="203" spans="2:36">
      <c r="B203" s="29" t="s">
        <v>48</v>
      </c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12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</row>
    <row r="204" spans="2:36">
      <c r="B204" s="29" t="s">
        <v>36</v>
      </c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12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</row>
    <row r="205" spans="2:36" ht="27" customHeight="1">
      <c r="B205" s="125" t="s">
        <v>37</v>
      </c>
      <c r="C205" s="126"/>
      <c r="D205" s="126"/>
      <c r="E205" s="126"/>
      <c r="F205" s="126"/>
      <c r="G205" s="126"/>
      <c r="H205" s="126"/>
      <c r="I205" s="126"/>
      <c r="J205" s="126"/>
      <c r="K205" s="126"/>
      <c r="L205" s="126"/>
      <c r="M205" s="126"/>
      <c r="N205" s="126"/>
      <c r="O205" s="126"/>
      <c r="P205" s="12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</row>
    <row r="206" spans="2:36" ht="26.25" customHeight="1">
      <c r="B206" s="125" t="s">
        <v>38</v>
      </c>
      <c r="C206" s="126"/>
      <c r="D206" s="126"/>
      <c r="E206" s="126"/>
      <c r="F206" s="126"/>
      <c r="G206" s="126"/>
      <c r="H206" s="126"/>
      <c r="I206" s="126"/>
      <c r="J206" s="126"/>
      <c r="K206" s="126"/>
      <c r="L206" s="126"/>
      <c r="M206" s="126"/>
      <c r="N206" s="126"/>
      <c r="O206" s="126"/>
      <c r="P206" s="12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</row>
    <row r="207" spans="2:36" ht="23.25" customHeight="1">
      <c r="B207" s="125" t="s">
        <v>49</v>
      </c>
      <c r="C207" s="126"/>
      <c r="D207" s="126"/>
      <c r="E207" s="126"/>
      <c r="F207" s="126"/>
      <c r="G207" s="126"/>
      <c r="H207" s="126"/>
      <c r="I207" s="126"/>
      <c r="J207" s="126"/>
      <c r="K207" s="126"/>
      <c r="L207" s="126"/>
      <c r="M207" s="126"/>
      <c r="N207" s="126"/>
      <c r="O207" s="126"/>
      <c r="P207" s="12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</row>
    <row r="208" spans="2:36">
      <c r="B208" s="29" t="s">
        <v>50</v>
      </c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12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</row>
    <row r="209" spans="2:36">
      <c r="B209" s="29" t="s">
        <v>51</v>
      </c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12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</row>
    <row r="210" spans="2:36">
      <c r="B210" s="11"/>
    </row>
    <row r="211" spans="2:36">
      <c r="B211" s="1" t="s">
        <v>52</v>
      </c>
      <c r="C211" s="14"/>
    </row>
    <row r="213" spans="2:36">
      <c r="C213" s="14"/>
    </row>
  </sheetData>
  <mergeCells count="806">
    <mergeCell ref="A66:A77"/>
    <mergeCell ref="D143:G143"/>
    <mergeCell ref="J143:K143"/>
    <mergeCell ref="M143:N143"/>
    <mergeCell ref="B76:C76"/>
    <mergeCell ref="D76:H76"/>
    <mergeCell ref="I76:J76"/>
    <mergeCell ref="K76:L76"/>
    <mergeCell ref="M76:N76"/>
    <mergeCell ref="K77:L77"/>
    <mergeCell ref="M77:N77"/>
    <mergeCell ref="B77:J77"/>
    <mergeCell ref="B74:C74"/>
    <mergeCell ref="D74:H74"/>
    <mergeCell ref="I74:J74"/>
    <mergeCell ref="K74:L74"/>
    <mergeCell ref="M74:N74"/>
    <mergeCell ref="B75:C75"/>
    <mergeCell ref="D75:H75"/>
    <mergeCell ref="I75:J75"/>
    <mergeCell ref="K75:L75"/>
    <mergeCell ref="M75:N75"/>
    <mergeCell ref="B72:C72"/>
    <mergeCell ref="D72:H72"/>
    <mergeCell ref="I72:J72"/>
    <mergeCell ref="K72:L72"/>
    <mergeCell ref="M72:N72"/>
    <mergeCell ref="B73:C73"/>
    <mergeCell ref="D73:H73"/>
    <mergeCell ref="I73:J73"/>
    <mergeCell ref="K73:L73"/>
    <mergeCell ref="M73:N73"/>
    <mergeCell ref="I69:J69"/>
    <mergeCell ref="K69:L69"/>
    <mergeCell ref="M69:N69"/>
    <mergeCell ref="B70:C70"/>
    <mergeCell ref="D70:H70"/>
    <mergeCell ref="I70:J70"/>
    <mergeCell ref="K70:L70"/>
    <mergeCell ref="M70:N70"/>
    <mergeCell ref="B71:C71"/>
    <mergeCell ref="D71:H71"/>
    <mergeCell ref="I71:J71"/>
    <mergeCell ref="K71:L71"/>
    <mergeCell ref="M71:N71"/>
    <mergeCell ref="K99:L99"/>
    <mergeCell ref="M99:N99"/>
    <mergeCell ref="B100:C100"/>
    <mergeCell ref="D100:H100"/>
    <mergeCell ref="I100:J100"/>
    <mergeCell ref="K100:L100"/>
    <mergeCell ref="M100:N100"/>
    <mergeCell ref="B103:J103"/>
    <mergeCell ref="A5:A17"/>
    <mergeCell ref="A18:A27"/>
    <mergeCell ref="A28:A40"/>
    <mergeCell ref="A46:A54"/>
    <mergeCell ref="A55:A65"/>
    <mergeCell ref="A78:A89"/>
    <mergeCell ref="A90:A103"/>
    <mergeCell ref="B66:C66"/>
    <mergeCell ref="D66:H66"/>
    <mergeCell ref="I66:J66"/>
    <mergeCell ref="K66:L66"/>
    <mergeCell ref="M66:N66"/>
    <mergeCell ref="B67:C67"/>
    <mergeCell ref="D67:H67"/>
    <mergeCell ref="I67:J67"/>
    <mergeCell ref="K67:L67"/>
    <mergeCell ref="B97:C97"/>
    <mergeCell ref="D97:H97"/>
    <mergeCell ref="I97:J97"/>
    <mergeCell ref="K97:L97"/>
    <mergeCell ref="M97:N97"/>
    <mergeCell ref="B98:C98"/>
    <mergeCell ref="D98:H98"/>
    <mergeCell ref="I98:J98"/>
    <mergeCell ref="K98:L98"/>
    <mergeCell ref="M98:N98"/>
    <mergeCell ref="B17:J17"/>
    <mergeCell ref="B27:J27"/>
    <mergeCell ref="B28:C28"/>
    <mergeCell ref="D28:H28"/>
    <mergeCell ref="I28:J28"/>
    <mergeCell ref="B40:J40"/>
    <mergeCell ref="B42:C42"/>
    <mergeCell ref="D42:H42"/>
    <mergeCell ref="I42:J42"/>
    <mergeCell ref="B94:C94"/>
    <mergeCell ref="D94:H94"/>
    <mergeCell ref="I94:J94"/>
    <mergeCell ref="K94:L94"/>
    <mergeCell ref="M94:N94"/>
    <mergeCell ref="B95:C95"/>
    <mergeCell ref="D95:H95"/>
    <mergeCell ref="I95:J95"/>
    <mergeCell ref="K95:L95"/>
    <mergeCell ref="M95:N95"/>
    <mergeCell ref="B96:C96"/>
    <mergeCell ref="D96:H96"/>
    <mergeCell ref="I96:J96"/>
    <mergeCell ref="K96:L96"/>
    <mergeCell ref="M96:N96"/>
    <mergeCell ref="B99:C99"/>
    <mergeCell ref="D99:H99"/>
    <mergeCell ref="I99:J99"/>
    <mergeCell ref="B90:C90"/>
    <mergeCell ref="D90:H90"/>
    <mergeCell ref="I90:J90"/>
    <mergeCell ref="K90:L90"/>
    <mergeCell ref="M90:N90"/>
    <mergeCell ref="B93:C93"/>
    <mergeCell ref="D93:H93"/>
    <mergeCell ref="I93:J93"/>
    <mergeCell ref="K93:L93"/>
    <mergeCell ref="M93:N93"/>
    <mergeCell ref="B91:C91"/>
    <mergeCell ref="D91:H91"/>
    <mergeCell ref="I91:J91"/>
    <mergeCell ref="M91:N91"/>
    <mergeCell ref="B92:C92"/>
    <mergeCell ref="D92:H92"/>
    <mergeCell ref="I92:J92"/>
    <mergeCell ref="K92:L92"/>
    <mergeCell ref="M92:N92"/>
    <mergeCell ref="B101:C101"/>
    <mergeCell ref="D101:H101"/>
    <mergeCell ref="I101:J101"/>
    <mergeCell ref="K101:L101"/>
    <mergeCell ref="K91:L91"/>
    <mergeCell ref="B86:C86"/>
    <mergeCell ref="D86:H86"/>
    <mergeCell ref="I86:J86"/>
    <mergeCell ref="K86:L86"/>
    <mergeCell ref="B102:C102"/>
    <mergeCell ref="D102:H102"/>
    <mergeCell ref="I102:J102"/>
    <mergeCell ref="K102:L102"/>
    <mergeCell ref="K103:L103"/>
    <mergeCell ref="B61:C61"/>
    <mergeCell ref="B45:C45"/>
    <mergeCell ref="D45:H45"/>
    <mergeCell ref="B82:C82"/>
    <mergeCell ref="I46:J46"/>
    <mergeCell ref="K46:L46"/>
    <mergeCell ref="I45:J45"/>
    <mergeCell ref="K45:L45"/>
    <mergeCell ref="B46:C46"/>
    <mergeCell ref="D46:H46"/>
    <mergeCell ref="K61:L61"/>
    <mergeCell ref="B48:C48"/>
    <mergeCell ref="D48:H48"/>
    <mergeCell ref="I48:J48"/>
    <mergeCell ref="B59:C59"/>
    <mergeCell ref="B54:J54"/>
    <mergeCell ref="B64:C64"/>
    <mergeCell ref="D64:H64"/>
    <mergeCell ref="I64:J64"/>
    <mergeCell ref="B65:J65"/>
    <mergeCell ref="B68:C68"/>
    <mergeCell ref="D68:H68"/>
    <mergeCell ref="I68:J68"/>
    <mergeCell ref="K68:L68"/>
    <mergeCell ref="D59:H59"/>
    <mergeCell ref="I59:J59"/>
    <mergeCell ref="K13:L13"/>
    <mergeCell ref="M13:N13"/>
    <mergeCell ref="B22:C22"/>
    <mergeCell ref="D22:H22"/>
    <mergeCell ref="I14:J14"/>
    <mergeCell ref="I20:J20"/>
    <mergeCell ref="K20:L20"/>
    <mergeCell ref="M20:N20"/>
    <mergeCell ref="B21:C21"/>
    <mergeCell ref="I18:J18"/>
    <mergeCell ref="K18:L18"/>
    <mergeCell ref="B19:C19"/>
    <mergeCell ref="K14:L14"/>
    <mergeCell ref="M14:N14"/>
    <mergeCell ref="M15:N15"/>
    <mergeCell ref="B15:C15"/>
    <mergeCell ref="I22:J22"/>
    <mergeCell ref="K22:L22"/>
    <mergeCell ref="B16:C16"/>
    <mergeCell ref="D16:H16"/>
    <mergeCell ref="D21:H21"/>
    <mergeCell ref="B11:C11"/>
    <mergeCell ref="D11:H11"/>
    <mergeCell ref="I11:J11"/>
    <mergeCell ref="K11:L11"/>
    <mergeCell ref="B13:C13"/>
    <mergeCell ref="D13:H13"/>
    <mergeCell ref="M26:N26"/>
    <mergeCell ref="M19:N19"/>
    <mergeCell ref="B20:C20"/>
    <mergeCell ref="D20:H20"/>
    <mergeCell ref="I21:J21"/>
    <mergeCell ref="K21:L21"/>
    <mergeCell ref="M22:N22"/>
    <mergeCell ref="K24:L24"/>
    <mergeCell ref="B14:C14"/>
    <mergeCell ref="D14:H14"/>
    <mergeCell ref="B25:C25"/>
    <mergeCell ref="K23:L23"/>
    <mergeCell ref="I25:J25"/>
    <mergeCell ref="B24:C24"/>
    <mergeCell ref="D24:H24"/>
    <mergeCell ref="I49:J49"/>
    <mergeCell ref="K49:L49"/>
    <mergeCell ref="M28:N28"/>
    <mergeCell ref="M49:N49"/>
    <mergeCell ref="M29:N29"/>
    <mergeCell ref="M11:N11"/>
    <mergeCell ref="B12:C12"/>
    <mergeCell ref="B26:C26"/>
    <mergeCell ref="M27:N27"/>
    <mergeCell ref="M18:N18"/>
    <mergeCell ref="D25:H25"/>
    <mergeCell ref="D12:H12"/>
    <mergeCell ref="I12:J12"/>
    <mergeCell ref="K12:L12"/>
    <mergeCell ref="M12:N12"/>
    <mergeCell ref="M16:N16"/>
    <mergeCell ref="M21:N21"/>
    <mergeCell ref="D19:H19"/>
    <mergeCell ref="I19:J19"/>
    <mergeCell ref="K19:L19"/>
    <mergeCell ref="B18:C18"/>
    <mergeCell ref="D18:H18"/>
    <mergeCell ref="I13:J13"/>
    <mergeCell ref="B9:C9"/>
    <mergeCell ref="D9:H9"/>
    <mergeCell ref="I9:J9"/>
    <mergeCell ref="K9:L9"/>
    <mergeCell ref="M9:N9"/>
    <mergeCell ref="B10:C10"/>
    <mergeCell ref="D10:H10"/>
    <mergeCell ref="I10:J10"/>
    <mergeCell ref="K10:L10"/>
    <mergeCell ref="M10:N10"/>
    <mergeCell ref="M6:N6"/>
    <mergeCell ref="K7:L7"/>
    <mergeCell ref="M7:N7"/>
    <mergeCell ref="B8:C8"/>
    <mergeCell ref="D8:H8"/>
    <mergeCell ref="I8:J8"/>
    <mergeCell ref="K8:L8"/>
    <mergeCell ref="M8:N8"/>
    <mergeCell ref="B7:C7"/>
    <mergeCell ref="D7:H7"/>
    <mergeCell ref="I7:J7"/>
    <mergeCell ref="M150:N150"/>
    <mergeCell ref="M152:N152"/>
    <mergeCell ref="A173:N173"/>
    <mergeCell ref="D61:H61"/>
    <mergeCell ref="M187:N187"/>
    <mergeCell ref="D188:G188"/>
    <mergeCell ref="I188:J188"/>
    <mergeCell ref="K188:L188"/>
    <mergeCell ref="M188:N188"/>
    <mergeCell ref="I174:J174"/>
    <mergeCell ref="H155:I155"/>
    <mergeCell ref="J155:K155"/>
    <mergeCell ref="D168:E168"/>
    <mergeCell ref="F168:G168"/>
    <mergeCell ref="F156:G156"/>
    <mergeCell ref="H156:I156"/>
    <mergeCell ref="J156:K156"/>
    <mergeCell ref="D155:E155"/>
    <mergeCell ref="F155:G155"/>
    <mergeCell ref="D156:E156"/>
    <mergeCell ref="A104:O104"/>
    <mergeCell ref="D82:H82"/>
    <mergeCell ref="I82:J82"/>
    <mergeCell ref="K82:L82"/>
    <mergeCell ref="M82:N82"/>
    <mergeCell ref="B83:C83"/>
    <mergeCell ref="D83:H83"/>
    <mergeCell ref="I83:J83"/>
    <mergeCell ref="K83:L83"/>
    <mergeCell ref="M85:N85"/>
    <mergeCell ref="B85:C85"/>
    <mergeCell ref="D85:H85"/>
    <mergeCell ref="I85:J85"/>
    <mergeCell ref="K85:L85"/>
    <mergeCell ref="B207:O207"/>
    <mergeCell ref="D175:G175"/>
    <mergeCell ref="I175:J175"/>
    <mergeCell ref="K175:L175"/>
    <mergeCell ref="M175:N175"/>
    <mergeCell ref="B194:O194"/>
    <mergeCell ref="B201:O201"/>
    <mergeCell ref="B206:O206"/>
    <mergeCell ref="B205:O205"/>
    <mergeCell ref="M189:N189"/>
    <mergeCell ref="I187:J187"/>
    <mergeCell ref="K187:L187"/>
    <mergeCell ref="A190:O190"/>
    <mergeCell ref="D187:G187"/>
    <mergeCell ref="B191:O191"/>
    <mergeCell ref="D176:G176"/>
    <mergeCell ref="I176:J176"/>
    <mergeCell ref="K176:L176"/>
    <mergeCell ref="M176:N176"/>
    <mergeCell ref="D179:G179"/>
    <mergeCell ref="R105:R106"/>
    <mergeCell ref="P105:P106"/>
    <mergeCell ref="D124:G124"/>
    <mergeCell ref="J124:K124"/>
    <mergeCell ref="M124:N124"/>
    <mergeCell ref="D123:G123"/>
    <mergeCell ref="J123:K123"/>
    <mergeCell ref="M123:N123"/>
    <mergeCell ref="D105:D106"/>
    <mergeCell ref="E105:E106"/>
    <mergeCell ref="F105:F106"/>
    <mergeCell ref="O105:O106"/>
    <mergeCell ref="Q105:Q106"/>
    <mergeCell ref="G105:H105"/>
    <mergeCell ref="M105:N106"/>
    <mergeCell ref="M115:N115"/>
    <mergeCell ref="A122:O122"/>
    <mergeCell ref="B105:B106"/>
    <mergeCell ref="C105:C106"/>
    <mergeCell ref="I105:J105"/>
    <mergeCell ref="K105:L105"/>
    <mergeCell ref="M114:N114"/>
    <mergeCell ref="M107:N107"/>
    <mergeCell ref="K59:L59"/>
    <mergeCell ref="B60:C60"/>
    <mergeCell ref="D60:H60"/>
    <mergeCell ref="I60:J60"/>
    <mergeCell ref="M60:N60"/>
    <mergeCell ref="K47:L47"/>
    <mergeCell ref="B47:C47"/>
    <mergeCell ref="D47:H47"/>
    <mergeCell ref="I47:J47"/>
    <mergeCell ref="B50:C50"/>
    <mergeCell ref="D50:H50"/>
    <mergeCell ref="I50:J50"/>
    <mergeCell ref="K50:L50"/>
    <mergeCell ref="B51:C51"/>
    <mergeCell ref="D51:H51"/>
    <mergeCell ref="I51:J51"/>
    <mergeCell ref="K51:L51"/>
    <mergeCell ref="B52:C52"/>
    <mergeCell ref="D52:H52"/>
    <mergeCell ref="I52:J52"/>
    <mergeCell ref="K52:L52"/>
    <mergeCell ref="M59:N59"/>
    <mergeCell ref="K60:L60"/>
    <mergeCell ref="D49:H49"/>
    <mergeCell ref="A1:N1"/>
    <mergeCell ref="A2:N2"/>
    <mergeCell ref="B3:C3"/>
    <mergeCell ref="D3:H3"/>
    <mergeCell ref="I3:J3"/>
    <mergeCell ref="K3:L3"/>
    <mergeCell ref="M3:N3"/>
    <mergeCell ref="K17:L17"/>
    <mergeCell ref="M17:N17"/>
    <mergeCell ref="B4:C4"/>
    <mergeCell ref="D4:H4"/>
    <mergeCell ref="I4:J4"/>
    <mergeCell ref="K4:L4"/>
    <mergeCell ref="M4:N4"/>
    <mergeCell ref="B5:C5"/>
    <mergeCell ref="D5:H5"/>
    <mergeCell ref="I5:J5"/>
    <mergeCell ref="K5:L5"/>
    <mergeCell ref="M5:N5"/>
    <mergeCell ref="B6:C6"/>
    <mergeCell ref="D6:H6"/>
    <mergeCell ref="I6:J6"/>
    <mergeCell ref="K6:L6"/>
    <mergeCell ref="M151:N151"/>
    <mergeCell ref="D150:G150"/>
    <mergeCell ref="J151:K151"/>
    <mergeCell ref="D152:G152"/>
    <mergeCell ref="J152:L152"/>
    <mergeCell ref="M149:N149"/>
    <mergeCell ref="M116:N116"/>
    <mergeCell ref="M117:N117"/>
    <mergeCell ref="M118:N118"/>
    <mergeCell ref="M119:N119"/>
    <mergeCell ref="M120:N120"/>
    <mergeCell ref="A121:O121"/>
    <mergeCell ref="A105:A106"/>
    <mergeCell ref="A124:A125"/>
    <mergeCell ref="J150:L150"/>
    <mergeCell ref="A149:A150"/>
    <mergeCell ref="B149:B150"/>
    <mergeCell ref="C149:C150"/>
    <mergeCell ref="D149:G149"/>
    <mergeCell ref="H149:H150"/>
    <mergeCell ref="J149:K149"/>
    <mergeCell ref="B151:B152"/>
    <mergeCell ref="C151:C152"/>
    <mergeCell ref="A151:A152"/>
    <mergeCell ref="D151:G151"/>
    <mergeCell ref="H151:H152"/>
    <mergeCell ref="B49:C49"/>
    <mergeCell ref="M48:N48"/>
    <mergeCell ref="M24:N24"/>
    <mergeCell ref="M23:N23"/>
    <mergeCell ref="K25:L25"/>
    <mergeCell ref="M25:N25"/>
    <mergeCell ref="K48:L48"/>
    <mergeCell ref="K28:L28"/>
    <mergeCell ref="K29:L29"/>
    <mergeCell ref="K26:L26"/>
    <mergeCell ref="B31:C31"/>
    <mergeCell ref="D31:H31"/>
    <mergeCell ref="I31:J31"/>
    <mergeCell ref="K31:L31"/>
    <mergeCell ref="B32:C32"/>
    <mergeCell ref="D32:H32"/>
    <mergeCell ref="I32:J32"/>
    <mergeCell ref="K32:L32"/>
    <mergeCell ref="B33:C33"/>
    <mergeCell ref="D33:H33"/>
    <mergeCell ref="M30:N30"/>
    <mergeCell ref="I61:J61"/>
    <mergeCell ref="M45:N45"/>
    <mergeCell ref="M83:N83"/>
    <mergeCell ref="M31:N31"/>
    <mergeCell ref="M32:N32"/>
    <mergeCell ref="M50:N50"/>
    <mergeCell ref="M51:N51"/>
    <mergeCell ref="M52:N52"/>
    <mergeCell ref="M47:N47"/>
    <mergeCell ref="M84:N84"/>
    <mergeCell ref="M86:N86"/>
    <mergeCell ref="M87:N87"/>
    <mergeCell ref="M46:N46"/>
    <mergeCell ref="M61:N61"/>
    <mergeCell ref="M89:N89"/>
    <mergeCell ref="M101:N101"/>
    <mergeCell ref="M102:N102"/>
    <mergeCell ref="M103:N103"/>
    <mergeCell ref="M67:N67"/>
    <mergeCell ref="M68:N68"/>
    <mergeCell ref="M88:N88"/>
    <mergeCell ref="B23:C23"/>
    <mergeCell ref="D23:H23"/>
    <mergeCell ref="I23:J23"/>
    <mergeCell ref="B30:C30"/>
    <mergeCell ref="D30:H30"/>
    <mergeCell ref="I30:J30"/>
    <mergeCell ref="K30:L30"/>
    <mergeCell ref="D15:H15"/>
    <mergeCell ref="I15:J15"/>
    <mergeCell ref="K15:L15"/>
    <mergeCell ref="B29:C29"/>
    <mergeCell ref="D29:H29"/>
    <mergeCell ref="I29:J29"/>
    <mergeCell ref="I26:J26"/>
    <mergeCell ref="I16:J16"/>
    <mergeCell ref="K16:L16"/>
    <mergeCell ref="I24:J24"/>
    <mergeCell ref="K27:L27"/>
    <mergeCell ref="D26:H26"/>
    <mergeCell ref="I33:J33"/>
    <mergeCell ref="K33:L33"/>
    <mergeCell ref="M33:N33"/>
    <mergeCell ref="B34:C34"/>
    <mergeCell ref="D34:H34"/>
    <mergeCell ref="I34:J34"/>
    <mergeCell ref="K34:L34"/>
    <mergeCell ref="M34:N34"/>
    <mergeCell ref="B35:C35"/>
    <mergeCell ref="D35:H35"/>
    <mergeCell ref="I35:J35"/>
    <mergeCell ref="K35:L35"/>
    <mergeCell ref="M35:N35"/>
    <mergeCell ref="B36:C36"/>
    <mergeCell ref="D36:H36"/>
    <mergeCell ref="I36:J36"/>
    <mergeCell ref="K36:L36"/>
    <mergeCell ref="M36:N36"/>
    <mergeCell ref="B37:C37"/>
    <mergeCell ref="D37:H37"/>
    <mergeCell ref="I37:J37"/>
    <mergeCell ref="K37:L37"/>
    <mergeCell ref="M37:N37"/>
    <mergeCell ref="B38:C38"/>
    <mergeCell ref="D38:H38"/>
    <mergeCell ref="I38:J38"/>
    <mergeCell ref="K38:L38"/>
    <mergeCell ref="M38:N38"/>
    <mergeCell ref="B41:C41"/>
    <mergeCell ref="D41:H41"/>
    <mergeCell ref="I41:J41"/>
    <mergeCell ref="K41:L41"/>
    <mergeCell ref="M41:N41"/>
    <mergeCell ref="K42:L42"/>
    <mergeCell ref="M42:N42"/>
    <mergeCell ref="B39:C39"/>
    <mergeCell ref="D39:H39"/>
    <mergeCell ref="I39:J39"/>
    <mergeCell ref="K39:L39"/>
    <mergeCell ref="M39:N39"/>
    <mergeCell ref="K40:L40"/>
    <mergeCell ref="M40:N40"/>
    <mergeCell ref="B43:C43"/>
    <mergeCell ref="D43:H43"/>
    <mergeCell ref="I43:J43"/>
    <mergeCell ref="K43:L43"/>
    <mergeCell ref="M43:N43"/>
    <mergeCell ref="B44:C44"/>
    <mergeCell ref="D44:H44"/>
    <mergeCell ref="I44:J44"/>
    <mergeCell ref="K44:L44"/>
    <mergeCell ref="M44:N44"/>
    <mergeCell ref="B53:C53"/>
    <mergeCell ref="D53:H53"/>
    <mergeCell ref="I53:J53"/>
    <mergeCell ref="K53:L53"/>
    <mergeCell ref="M53:N53"/>
    <mergeCell ref="K54:L54"/>
    <mergeCell ref="M54:N54"/>
    <mergeCell ref="B55:C55"/>
    <mergeCell ref="D55:H55"/>
    <mergeCell ref="I55:J55"/>
    <mergeCell ref="K55:L55"/>
    <mergeCell ref="M55:N55"/>
    <mergeCell ref="B56:C56"/>
    <mergeCell ref="D56:H56"/>
    <mergeCell ref="I56:J56"/>
    <mergeCell ref="K56:L56"/>
    <mergeCell ref="M56:N56"/>
    <mergeCell ref="B57:C57"/>
    <mergeCell ref="D57:H57"/>
    <mergeCell ref="I57:J57"/>
    <mergeCell ref="K57:L57"/>
    <mergeCell ref="M57:N57"/>
    <mergeCell ref="B58:C58"/>
    <mergeCell ref="D58:H58"/>
    <mergeCell ref="I58:J58"/>
    <mergeCell ref="K58:L58"/>
    <mergeCell ref="M58:N58"/>
    <mergeCell ref="B62:C62"/>
    <mergeCell ref="D62:H62"/>
    <mergeCell ref="I62:J62"/>
    <mergeCell ref="K62:L62"/>
    <mergeCell ref="M62:N62"/>
    <mergeCell ref="B63:C63"/>
    <mergeCell ref="D63:H63"/>
    <mergeCell ref="I63:J63"/>
    <mergeCell ref="K63:L63"/>
    <mergeCell ref="M63:N63"/>
    <mergeCell ref="B81:C81"/>
    <mergeCell ref="D81:H81"/>
    <mergeCell ref="I81:J81"/>
    <mergeCell ref="K81:L81"/>
    <mergeCell ref="M81:N81"/>
    <mergeCell ref="K64:L64"/>
    <mergeCell ref="M64:N64"/>
    <mergeCell ref="K65:L65"/>
    <mergeCell ref="M65:N65"/>
    <mergeCell ref="B78:C78"/>
    <mergeCell ref="D78:H78"/>
    <mergeCell ref="I78:J78"/>
    <mergeCell ref="K78:L78"/>
    <mergeCell ref="M78:N78"/>
    <mergeCell ref="B79:C79"/>
    <mergeCell ref="D79:H79"/>
    <mergeCell ref="I79:J79"/>
    <mergeCell ref="K79:L79"/>
    <mergeCell ref="B69:C69"/>
    <mergeCell ref="D69:H69"/>
    <mergeCell ref="B80:C80"/>
    <mergeCell ref="D80:H80"/>
    <mergeCell ref="I80:J80"/>
    <mergeCell ref="K80:L80"/>
    <mergeCell ref="M80:N80"/>
    <mergeCell ref="M79:N79"/>
    <mergeCell ref="B84:C84"/>
    <mergeCell ref="D84:H84"/>
    <mergeCell ref="I84:J84"/>
    <mergeCell ref="K84:L84"/>
    <mergeCell ref="B87:C87"/>
    <mergeCell ref="D87:H87"/>
    <mergeCell ref="I87:J87"/>
    <mergeCell ref="K87:L87"/>
    <mergeCell ref="B88:C88"/>
    <mergeCell ref="D88:H88"/>
    <mergeCell ref="I88:J88"/>
    <mergeCell ref="K88:L88"/>
    <mergeCell ref="K89:L89"/>
    <mergeCell ref="B89:J89"/>
    <mergeCell ref="A126:A127"/>
    <mergeCell ref="B126:B127"/>
    <mergeCell ref="C126:C127"/>
    <mergeCell ref="D126:G126"/>
    <mergeCell ref="H126:H127"/>
    <mergeCell ref="J126:K126"/>
    <mergeCell ref="M126:N126"/>
    <mergeCell ref="D127:G127"/>
    <mergeCell ref="J127:L127"/>
    <mergeCell ref="M127:N127"/>
    <mergeCell ref="M108:N108"/>
    <mergeCell ref="M109:N109"/>
    <mergeCell ref="M110:N110"/>
    <mergeCell ref="M111:N111"/>
    <mergeCell ref="M112:N112"/>
    <mergeCell ref="M113:N113"/>
    <mergeCell ref="B124:B125"/>
    <mergeCell ref="C124:C125"/>
    <mergeCell ref="H124:H125"/>
    <mergeCell ref="J125:L125"/>
    <mergeCell ref="D125:G125"/>
    <mergeCell ref="M125:N125"/>
    <mergeCell ref="A138:A139"/>
    <mergeCell ref="B138:B139"/>
    <mergeCell ref="C138:C139"/>
    <mergeCell ref="D138:G138"/>
    <mergeCell ref="H138:H139"/>
    <mergeCell ref="J138:K138"/>
    <mergeCell ref="M138:N138"/>
    <mergeCell ref="D139:G139"/>
    <mergeCell ref="J139:L139"/>
    <mergeCell ref="M139:N139"/>
    <mergeCell ref="A128:A129"/>
    <mergeCell ref="B128:B129"/>
    <mergeCell ref="C128:C129"/>
    <mergeCell ref="D128:G128"/>
    <mergeCell ref="H128:H129"/>
    <mergeCell ref="J128:K128"/>
    <mergeCell ref="M128:N128"/>
    <mergeCell ref="D129:G129"/>
    <mergeCell ref="J129:L129"/>
    <mergeCell ref="M129:N129"/>
    <mergeCell ref="A130:A131"/>
    <mergeCell ref="B130:B131"/>
    <mergeCell ref="C130:C131"/>
    <mergeCell ref="A140:A141"/>
    <mergeCell ref="B140:B141"/>
    <mergeCell ref="C140:C141"/>
    <mergeCell ref="D140:G140"/>
    <mergeCell ref="H140:H141"/>
    <mergeCell ref="J140:K140"/>
    <mergeCell ref="M140:N140"/>
    <mergeCell ref="D141:G141"/>
    <mergeCell ref="J141:L141"/>
    <mergeCell ref="M141:N141"/>
    <mergeCell ref="A142:A144"/>
    <mergeCell ref="B142:B144"/>
    <mergeCell ref="C142:C144"/>
    <mergeCell ref="D142:G142"/>
    <mergeCell ref="H142:H144"/>
    <mergeCell ref="J142:K142"/>
    <mergeCell ref="M142:N142"/>
    <mergeCell ref="D144:G144"/>
    <mergeCell ref="J144:L144"/>
    <mergeCell ref="M144:N144"/>
    <mergeCell ref="A147:A148"/>
    <mergeCell ref="B147:B148"/>
    <mergeCell ref="C147:C148"/>
    <mergeCell ref="D147:G147"/>
    <mergeCell ref="H147:H148"/>
    <mergeCell ref="J147:K147"/>
    <mergeCell ref="M147:N147"/>
    <mergeCell ref="D148:G148"/>
    <mergeCell ref="J148:L148"/>
    <mergeCell ref="M148:N148"/>
    <mergeCell ref="D130:G130"/>
    <mergeCell ref="H130:H131"/>
    <mergeCell ref="J130:K130"/>
    <mergeCell ref="M130:N130"/>
    <mergeCell ref="D131:G131"/>
    <mergeCell ref="J131:L131"/>
    <mergeCell ref="M131:N131"/>
    <mergeCell ref="A132:A133"/>
    <mergeCell ref="B132:B133"/>
    <mergeCell ref="C132:C133"/>
    <mergeCell ref="D132:G132"/>
    <mergeCell ref="H132:H133"/>
    <mergeCell ref="J132:K132"/>
    <mergeCell ref="M132:N132"/>
    <mergeCell ref="D133:G133"/>
    <mergeCell ref="J133:L133"/>
    <mergeCell ref="M133:N133"/>
    <mergeCell ref="A134:A135"/>
    <mergeCell ref="B134:B135"/>
    <mergeCell ref="C134:C135"/>
    <mergeCell ref="D134:G134"/>
    <mergeCell ref="H134:H135"/>
    <mergeCell ref="J134:K134"/>
    <mergeCell ref="M134:N134"/>
    <mergeCell ref="D135:G135"/>
    <mergeCell ref="J135:L135"/>
    <mergeCell ref="M135:N135"/>
    <mergeCell ref="A136:A137"/>
    <mergeCell ref="B136:B137"/>
    <mergeCell ref="C136:C137"/>
    <mergeCell ref="D136:G136"/>
    <mergeCell ref="H136:H137"/>
    <mergeCell ref="J136:K136"/>
    <mergeCell ref="M136:N136"/>
    <mergeCell ref="D137:G137"/>
    <mergeCell ref="J137:L137"/>
    <mergeCell ref="M137:N137"/>
    <mergeCell ref="A145:A146"/>
    <mergeCell ref="B145:B146"/>
    <mergeCell ref="C145:C146"/>
    <mergeCell ref="D145:G145"/>
    <mergeCell ref="H145:H146"/>
    <mergeCell ref="J145:K145"/>
    <mergeCell ref="M145:N145"/>
    <mergeCell ref="D146:G146"/>
    <mergeCell ref="J146:L146"/>
    <mergeCell ref="M146:N146"/>
    <mergeCell ref="J157:K157"/>
    <mergeCell ref="D158:E158"/>
    <mergeCell ref="F158:G158"/>
    <mergeCell ref="H158:I158"/>
    <mergeCell ref="J158:K158"/>
    <mergeCell ref="D159:E159"/>
    <mergeCell ref="F159:G159"/>
    <mergeCell ref="H159:I159"/>
    <mergeCell ref="J159:K159"/>
    <mergeCell ref="D157:E157"/>
    <mergeCell ref="F157:G157"/>
    <mergeCell ref="H157:I157"/>
    <mergeCell ref="D160:E160"/>
    <mergeCell ref="F160:G160"/>
    <mergeCell ref="H160:I160"/>
    <mergeCell ref="J160:K160"/>
    <mergeCell ref="D161:E161"/>
    <mergeCell ref="F161:G161"/>
    <mergeCell ref="H161:I161"/>
    <mergeCell ref="J161:K161"/>
    <mergeCell ref="D162:E162"/>
    <mergeCell ref="F162:G162"/>
    <mergeCell ref="H162:I162"/>
    <mergeCell ref="J162:K162"/>
    <mergeCell ref="D163:E163"/>
    <mergeCell ref="F163:G163"/>
    <mergeCell ref="H163:I163"/>
    <mergeCell ref="J163:K163"/>
    <mergeCell ref="D167:E167"/>
    <mergeCell ref="F167:G167"/>
    <mergeCell ref="H167:I167"/>
    <mergeCell ref="J167:K167"/>
    <mergeCell ref="D164:E164"/>
    <mergeCell ref="F164:G164"/>
    <mergeCell ref="H164:I164"/>
    <mergeCell ref="J164:K164"/>
    <mergeCell ref="D165:E165"/>
    <mergeCell ref="F165:G165"/>
    <mergeCell ref="H165:I165"/>
    <mergeCell ref="J165:K165"/>
    <mergeCell ref="D166:E166"/>
    <mergeCell ref="F166:G166"/>
    <mergeCell ref="H166:I166"/>
    <mergeCell ref="J166:K166"/>
    <mergeCell ref="D177:G177"/>
    <mergeCell ref="I177:J177"/>
    <mergeCell ref="K177:L177"/>
    <mergeCell ref="M177:N177"/>
    <mergeCell ref="D178:G178"/>
    <mergeCell ref="I178:J178"/>
    <mergeCell ref="K178:L178"/>
    <mergeCell ref="M178:N178"/>
    <mergeCell ref="M174:N174"/>
    <mergeCell ref="D174:G174"/>
    <mergeCell ref="H168:I168"/>
    <mergeCell ref="J168:K168"/>
    <mergeCell ref="D169:E169"/>
    <mergeCell ref="F169:G169"/>
    <mergeCell ref="H169:I169"/>
    <mergeCell ref="J169:K169"/>
    <mergeCell ref="A170:N170"/>
    <mergeCell ref="K174:L174"/>
    <mergeCell ref="I179:J179"/>
    <mergeCell ref="K179:L179"/>
    <mergeCell ref="M179:N179"/>
    <mergeCell ref="D180:G180"/>
    <mergeCell ref="I180:J180"/>
    <mergeCell ref="K180:L180"/>
    <mergeCell ref="M180:N180"/>
    <mergeCell ref="D181:G181"/>
    <mergeCell ref="I181:J181"/>
    <mergeCell ref="K181:L181"/>
    <mergeCell ref="M181:N181"/>
    <mergeCell ref="D185:G185"/>
    <mergeCell ref="I185:J185"/>
    <mergeCell ref="K185:L185"/>
    <mergeCell ref="M185:N185"/>
    <mergeCell ref="D186:G186"/>
    <mergeCell ref="I186:J186"/>
    <mergeCell ref="K186:L186"/>
    <mergeCell ref="M186:N186"/>
    <mergeCell ref="D182:G182"/>
    <mergeCell ref="I182:J182"/>
    <mergeCell ref="K182:L182"/>
    <mergeCell ref="M182:N182"/>
    <mergeCell ref="D183:G183"/>
    <mergeCell ref="I183:J183"/>
    <mergeCell ref="K183:L183"/>
    <mergeCell ref="M183:N183"/>
    <mergeCell ref="D184:G184"/>
    <mergeCell ref="I184:J184"/>
    <mergeCell ref="K184:L184"/>
    <mergeCell ref="M184:N184"/>
  </mergeCells>
  <pageMargins left="0.15763888888888899" right="0.15763888888888899" top="0.15763888888888899" bottom="0.15763888888888899" header="0.51180555555555496" footer="0.51180555555555496"/>
  <pageSetup paperSize="9" scale="95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269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kedrovskaya_ve</cp:lastModifiedBy>
  <cp:revision>29</cp:revision>
  <cp:lastPrinted>2024-04-03T13:40:15Z</cp:lastPrinted>
  <dcterms:created xsi:type="dcterms:W3CDTF">2006-09-16T00:00:00Z</dcterms:created>
  <dcterms:modified xsi:type="dcterms:W3CDTF">2024-04-03T13:43:10Z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