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0" i="1"/>
  <c r="I30"/>
  <c r="N23"/>
  <c r="J23"/>
  <c r="H23"/>
  <c r="I19"/>
  <c r="M19" s="1"/>
  <c r="M18"/>
  <c r="I18"/>
  <c r="M17"/>
  <c r="I17"/>
  <c r="M16"/>
  <c r="I16"/>
  <c r="C22"/>
  <c r="C29" s="1"/>
  <c r="F30"/>
  <c r="J30"/>
  <c r="M4"/>
  <c r="R10" l="1"/>
  <c r="L10"/>
  <c r="J10"/>
  <c r="H10"/>
  <c r="M10" s="1"/>
  <c r="A30" l="1"/>
  <c r="A23"/>
  <c r="B33" l="1"/>
  <c r="O30"/>
  <c r="F23" l="1"/>
  <c r="H16"/>
  <c r="C16"/>
  <c r="B16"/>
  <c r="C23" l="1"/>
  <c r="H30" l="1"/>
  <c r="M31" s="1"/>
  <c r="D30"/>
  <c r="C30"/>
  <c r="D23"/>
  <c r="B23"/>
  <c r="B30" s="1"/>
  <c r="L23" l="1"/>
</calcChain>
</file>

<file path=xl/sharedStrings.xml><?xml version="1.0" encoding="utf-8"?>
<sst xmlns="http://schemas.openxmlformats.org/spreadsheetml/2006/main" count="98" uniqueCount="79">
  <si>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</si>
  <si>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</si>
  <si>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</si>
  <si>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</si>
  <si>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</si>
  <si>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</si>
  <si>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</si>
  <si>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</si>
  <si>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</si>
  <si>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</si>
  <si>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</si>
  <si>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</si>
  <si>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</si>
  <si>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</si>
  <si>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</si>
  <si>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</si>
  <si>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</si>
  <si>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</si>
  <si>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</si>
  <si>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</si>
  <si>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</si>
  <si>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</si>
  <si>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</si>
  <si>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</si>
  <si>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</si>
  <si>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</si>
  <si>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</si>
  <si>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</si>
  <si>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</si>
  <si>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</si>
  <si>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</si>
  <si>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</si>
  <si>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</si>
  <si>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</si>
  <si>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</si>
  <si>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</si>
  <si>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</si>
  <si>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</si>
  <si>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</si>
  <si>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</si>
  <si>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</si>
  <si>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</si>
  <si>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</si>
  <si>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</si>
  <si>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</si>
  <si>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</si>
  <si>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</si>
  <si>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</si>
  <si>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</si>
  <si>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</si>
  <si>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</si>
  <si>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</si>
  <si>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</si>
  <si>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</si>
  <si>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</si>
  <si>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</si>
  <si>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</si>
  <si>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</si>
  <si>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</si>
  <si>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</si>
  <si>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</si>
  <si>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1.4. Сводная информация о минимальном значении НЦ единицы товара: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</si>
  <si>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</si>
  <si>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Количество в упаковках</t>
  </si>
  <si>
    <t xml:space="preserve">Минимальное значение цены упаковки
без учета НДС и оптовой надбавки,
руб.
</t>
  </si>
  <si>
    <t xml:space="preserve">Минимальное значение
цены упаковки,
с НДС и оптовой надбавкой, (Ц) руб.
</t>
  </si>
  <si>
    <t>МИДАЗОЛАМ</t>
  </si>
  <si>
    <t>РАСТВОР ДЛЯ ВНУТРИВЕННОГО И ВНУТРИМЫШЕЧНОГО ВВЕДЕНИЯ ; дозировка: 5 мг/мл 1 мл*</t>
  </si>
  <si>
    <t>21.20.10.235-000059-1-00191-0000000000000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</si>
  <si>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</si>
  <si>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Мидазолам, раствор для внутривенного и внутримышечного введения, 5 мг/мл, 1 мл - ампулы (10) / в комплекте с ножом ампульным или скарификатором / - упаковки ячейковые контурные (1) - пачки картонные </t>
  </si>
  <si>
    <t xml:space="preserve">ЛП-003720 
20.04.2023 504/20-23 </t>
  </si>
  <si>
    <t xml:space="preserve">КП
Вх. № 18 От 10.04.24
</t>
  </si>
  <si>
    <t>23-П70 от 21.06.23</t>
  </si>
  <si>
    <t>23-П116 от 08.11.23</t>
  </si>
  <si>
    <t>24-П49 от 05.02.24</t>
  </si>
  <si>
    <t xml:space="preserve">Референтная цена
</t>
  </si>
  <si>
    <t xml:space="preserve">Начальная максимальная цена контракта 129 003 руб. 00 коп. (Сто двадцать деваять тысяч три рубля 00 коп.) 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</si>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</sst>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0.0000"/>
    <numFmt numFmtId="170" formatCode="#,##0.0000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9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8" fontId="9" fillId="9" borderId="1" xfId="0" applyNumberFormat="1" applyFont="1" applyFill="1" applyBorder="1" applyAlignment="1">
      <alignment horizontal="center" vertical="center" wrapText="1"/>
    </xf>
    <xf numFmtId="168" fontId="9" fillId="8" borderId="1" xfId="0" applyNumberFormat="1" applyFont="1" applyFill="1" applyBorder="1" applyAlignment="1">
      <alignment horizontal="center" vertical="center" wrapText="1"/>
    </xf>
    <xf numFmtId="168" fontId="9" fillId="10" borderId="1" xfId="0" applyNumberFormat="1" applyFont="1" applyFill="1" applyBorder="1" applyAlignment="1">
      <alignment horizontal="center" vertical="center" wrapText="1"/>
    </xf>
    <xf numFmtId="168" fontId="7" fillId="5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9" fontId="5" fillId="2" borderId="1" xfId="0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10" fillId="2" borderId="3" xfId="0" applyFont="1" applyFill="1" applyBorder="1" applyAlignment="1"/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Border="1" applyAlignment="1"/>
    <xf numFmtId="170" fontId="9" fillId="7" borderId="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168" fontId="7" fillId="8" borderId="1" xfId="0" applyNumberFormat="1" applyFont="1" applyFill="1" applyBorder="1" applyAlignment="1">
      <alignment horizontal="center" vertical="center" wrapText="1"/>
    </xf>
    <xf numFmtId="168" fontId="6" fillId="7" borderId="1" xfId="0" applyNumberFormat="1" applyFont="1" applyFill="1" applyBorder="1" applyAlignment="1">
      <alignment horizontal="center" vertical="center" wrapText="1"/>
    </xf>
    <xf numFmtId="169" fontId="9" fillId="4" borderId="1" xfId="0" applyNumberFormat="1" applyFont="1" applyFill="1" applyBorder="1" applyAlignment="1">
      <alignment horizontal="center" vertical="center"/>
    </xf>
    <xf numFmtId="169" fontId="9" fillId="3" borderId="1" xfId="0" applyNumberFormat="1" applyFont="1" applyFill="1" applyBorder="1" applyAlignment="1">
      <alignment horizontal="center" vertical="center" wrapText="1"/>
    </xf>
    <xf numFmtId="169" fontId="5" fillId="6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5"/>
  <sheetViews>
    <sheetView tabSelected="1" topLeftCell="A10" zoomScale="90" zoomScaleNormal="90" workbookViewId="0">
      <selection activeCell="B10" sqref="B10:C10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67" t="s">
        <v>46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024" ht="349.5" customHeight="1">
      <c r="A2" s="68" t="s">
        <v>58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024" ht="55.5" customHeight="1">
      <c r="A3" s="2" t="s">
        <v>0</v>
      </c>
      <c r="B3" s="59" t="s">
        <v>1</v>
      </c>
      <c r="C3" s="59"/>
      <c r="D3" s="59" t="s">
        <v>2</v>
      </c>
      <c r="E3" s="59"/>
      <c r="F3" s="59"/>
      <c r="G3" s="59"/>
      <c r="H3" s="59"/>
      <c r="I3" s="59" t="s">
        <v>3</v>
      </c>
      <c r="J3" s="59"/>
      <c r="K3" s="59" t="s">
        <v>4</v>
      </c>
      <c r="L3" s="59"/>
      <c r="M3" s="59" t="s">
        <v>5</v>
      </c>
      <c r="N3" s="59"/>
      <c r="O3" s="24" t="s">
        <v>6</v>
      </c>
    </row>
    <row r="4" spans="1:1024" ht="60" customHeight="1">
      <c r="A4" s="59">
        <v>1</v>
      </c>
      <c r="B4" s="65" t="s">
        <v>69</v>
      </c>
      <c r="C4" s="65"/>
      <c r="D4" s="65" t="s">
        <v>70</v>
      </c>
      <c r="E4" s="65"/>
      <c r="F4" s="65"/>
      <c r="G4" s="65"/>
      <c r="H4" s="65"/>
      <c r="I4" s="66" t="s">
        <v>71</v>
      </c>
      <c r="J4" s="66"/>
      <c r="K4" s="69">
        <v>273.70999999999998</v>
      </c>
      <c r="L4" s="69"/>
      <c r="M4" s="116">
        <f>K4/O4</f>
        <v>27.370999999999999</v>
      </c>
      <c r="N4" s="116"/>
      <c r="O4" s="26">
        <v>10</v>
      </c>
    </row>
    <row r="5" spans="1:1024" ht="25.5" customHeight="1">
      <c r="A5" s="60"/>
      <c r="B5" s="61"/>
      <c r="C5" s="62"/>
      <c r="D5" s="63"/>
      <c r="E5" s="63"/>
      <c r="F5" s="63"/>
      <c r="G5" s="63"/>
      <c r="H5" s="63"/>
      <c r="I5" s="63"/>
      <c r="J5" s="64"/>
      <c r="K5" s="99"/>
      <c r="L5" s="99"/>
      <c r="M5" s="115">
        <v>27.37</v>
      </c>
      <c r="N5" s="115"/>
      <c r="O5" s="26"/>
    </row>
    <row r="6" spans="1:1024" ht="15" customHeight="1">
      <c r="A6" s="83" t="s">
        <v>54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</row>
    <row r="7" spans="1:1024" ht="26.25" customHeight="1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</row>
    <row r="8" spans="1:1024" ht="47.25" customHeight="1">
      <c r="A8" s="85" t="s">
        <v>0</v>
      </c>
      <c r="B8" s="85" t="s">
        <v>7</v>
      </c>
      <c r="C8" s="85" t="s">
        <v>8</v>
      </c>
      <c r="D8" s="85" t="s">
        <v>9</v>
      </c>
      <c r="E8" s="85" t="s">
        <v>6</v>
      </c>
      <c r="F8" s="85" t="s">
        <v>10</v>
      </c>
      <c r="G8" s="79" t="s">
        <v>72</v>
      </c>
      <c r="H8" s="79"/>
      <c r="I8" s="79" t="s">
        <v>18</v>
      </c>
      <c r="J8" s="79"/>
      <c r="K8" s="79" t="s">
        <v>18</v>
      </c>
      <c r="L8" s="79"/>
      <c r="M8" s="80" t="s">
        <v>11</v>
      </c>
      <c r="N8" s="80"/>
      <c r="O8" s="70" t="s">
        <v>12</v>
      </c>
      <c r="P8" s="70" t="s">
        <v>40</v>
      </c>
      <c r="Q8" s="70" t="s">
        <v>42</v>
      </c>
      <c r="R8" s="70" t="s">
        <v>43</v>
      </c>
      <c r="AMG8"/>
      <c r="AMH8"/>
      <c r="AMI8"/>
      <c r="AMJ8"/>
    </row>
    <row r="9" spans="1:1024" ht="94.5">
      <c r="A9" s="85"/>
      <c r="B9" s="85"/>
      <c r="C9" s="85"/>
      <c r="D9" s="85"/>
      <c r="E9" s="85"/>
      <c r="F9" s="85"/>
      <c r="G9" s="19" t="s">
        <v>13</v>
      </c>
      <c r="H9" s="19" t="s">
        <v>14</v>
      </c>
      <c r="I9" s="19" t="s">
        <v>13</v>
      </c>
      <c r="J9" s="19" t="s">
        <v>14</v>
      </c>
      <c r="K9" s="19" t="s">
        <v>13</v>
      </c>
      <c r="L9" s="19" t="s">
        <v>14</v>
      </c>
      <c r="M9" s="80"/>
      <c r="N9" s="80"/>
      <c r="O9" s="71"/>
      <c r="P9" s="71" t="s">
        <v>40</v>
      </c>
      <c r="Q9" s="71"/>
      <c r="R9" s="71"/>
      <c r="AME9"/>
      <c r="AMF9"/>
      <c r="AMG9"/>
      <c r="AMH9"/>
      <c r="AMI9"/>
      <c r="AMJ9"/>
    </row>
    <row r="10" spans="1:1024" ht="91.5" customHeight="1">
      <c r="A10" s="37">
        <v>1</v>
      </c>
      <c r="B10" s="52" t="s">
        <v>66</v>
      </c>
      <c r="C10" s="54" t="s">
        <v>67</v>
      </c>
      <c r="D10" s="53" t="s">
        <v>53</v>
      </c>
      <c r="E10" s="20">
        <v>10</v>
      </c>
      <c r="F10" s="20">
        <v>300</v>
      </c>
      <c r="G10" s="109">
        <v>273.64240000000001</v>
      </c>
      <c r="H10" s="43">
        <f t="shared" ref="H10" si="0">G10/E10</f>
        <v>27.364240000000002</v>
      </c>
      <c r="I10" s="21"/>
      <c r="J10" s="44">
        <f t="shared" ref="J10" si="1">I10/E10</f>
        <v>0</v>
      </c>
      <c r="K10" s="21"/>
      <c r="L10" s="45">
        <f t="shared" ref="L10" si="2">K10/E10</f>
        <v>0</v>
      </c>
      <c r="M10" s="78">
        <f t="shared" ref="M10" si="3">H10</f>
        <v>27.364240000000002</v>
      </c>
      <c r="N10" s="78"/>
      <c r="O10" s="3" t="s">
        <v>68</v>
      </c>
      <c r="P10" s="48" t="s">
        <v>41</v>
      </c>
      <c r="Q10" s="40">
        <v>49</v>
      </c>
      <c r="R10" s="33">
        <f t="shared" ref="R10" si="4">E10*F10</f>
        <v>3000</v>
      </c>
      <c r="AME10"/>
      <c r="AMF10"/>
      <c r="AMG10"/>
      <c r="AMH10"/>
      <c r="AMI10"/>
      <c r="AMJ10"/>
    </row>
    <row r="11" spans="1:1024" ht="20.25" customHeight="1">
      <c r="A11" s="74" t="s">
        <v>57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34"/>
      <c r="Q11" s="34"/>
      <c r="R11" s="35"/>
      <c r="AME11"/>
      <c r="AMF11"/>
      <c r="AMG11"/>
      <c r="AMH11"/>
      <c r="AMI11"/>
      <c r="AMJ11"/>
    </row>
    <row r="12" spans="1:1024" ht="4.5" customHeight="1">
      <c r="A12" s="76" t="s">
        <v>55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</row>
    <row r="13" spans="1:1024" ht="3" customHeight="1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</row>
    <row r="14" spans="1:1024" ht="134.25" customHeight="1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</row>
    <row r="15" spans="1:1024" ht="64.5" customHeight="1">
      <c r="A15" s="2" t="s">
        <v>0</v>
      </c>
      <c r="B15" s="4" t="s">
        <v>7</v>
      </c>
      <c r="C15" s="4" t="s">
        <v>8</v>
      </c>
      <c r="D15" s="59" t="s">
        <v>15</v>
      </c>
      <c r="E15" s="59"/>
      <c r="F15" s="59"/>
      <c r="G15" s="59"/>
      <c r="H15" s="2" t="s">
        <v>9</v>
      </c>
      <c r="I15" s="18" t="s">
        <v>44</v>
      </c>
      <c r="J15" s="59" t="s">
        <v>45</v>
      </c>
      <c r="K15" s="59"/>
      <c r="L15" s="2" t="s">
        <v>16</v>
      </c>
      <c r="M15" s="59" t="s">
        <v>17</v>
      </c>
      <c r="N15" s="59"/>
      <c r="AMI15"/>
      <c r="AMJ15"/>
    </row>
    <row r="16" spans="1:1024" ht="28.5" customHeight="1">
      <c r="A16" s="107">
        <v>1</v>
      </c>
      <c r="B16" s="86" t="str">
        <f>B10</f>
        <v>МИДАЗОЛАМ</v>
      </c>
      <c r="C16" s="88" t="str">
        <f>C10</f>
        <v>РАСТВОР ДЛЯ ВНУТРИВЕННОГО И ВНУТРИМЫШЕЧНОГО ВВЕДЕНИЯ ; дозировка: 5 мг/мл 1 мл*</v>
      </c>
      <c r="D16" s="72">
        <v>240</v>
      </c>
      <c r="E16" s="72"/>
      <c r="F16" s="72"/>
      <c r="G16" s="72"/>
      <c r="H16" s="90" t="str">
        <f>D10</f>
        <v>мл</v>
      </c>
      <c r="I16" s="38">
        <f>D16*10</f>
        <v>2400</v>
      </c>
      <c r="J16" s="113">
        <v>252.95910000000001</v>
      </c>
      <c r="K16" s="113"/>
      <c r="L16" s="22" t="s">
        <v>73</v>
      </c>
      <c r="M16" s="114">
        <f>J16/10</f>
        <v>25.295909999999999</v>
      </c>
      <c r="N16" s="114"/>
      <c r="AMI16"/>
      <c r="AMJ16"/>
    </row>
    <row r="17" spans="1:1024" ht="28.5" customHeight="1">
      <c r="A17" s="107"/>
      <c r="B17" s="110"/>
      <c r="C17" s="111"/>
      <c r="D17" s="72">
        <v>240</v>
      </c>
      <c r="E17" s="72"/>
      <c r="F17" s="72"/>
      <c r="G17" s="72"/>
      <c r="H17" s="112"/>
      <c r="I17" s="56">
        <f>D17*10</f>
        <v>2400</v>
      </c>
      <c r="J17" s="113">
        <v>252.95910000000001</v>
      </c>
      <c r="K17" s="113"/>
      <c r="L17" s="22" t="s">
        <v>74</v>
      </c>
      <c r="M17" s="114">
        <f>J17/10</f>
        <v>25.295909999999999</v>
      </c>
      <c r="N17" s="114"/>
      <c r="AMI17"/>
      <c r="AMJ17"/>
    </row>
    <row r="18" spans="1:1024" ht="28.5" customHeight="1">
      <c r="A18" s="107"/>
      <c r="B18" s="110"/>
      <c r="C18" s="111"/>
      <c r="D18" s="72">
        <v>400</v>
      </c>
      <c r="E18" s="72"/>
      <c r="F18" s="72"/>
      <c r="G18" s="72"/>
      <c r="H18" s="112"/>
      <c r="I18" s="56">
        <f>D18*10</f>
        <v>4000</v>
      </c>
      <c r="J18" s="113">
        <v>273.64240000000001</v>
      </c>
      <c r="K18" s="113"/>
      <c r="L18" s="22" t="s">
        <v>75</v>
      </c>
      <c r="M18" s="114">
        <f>J18/10</f>
        <v>27.364240000000002</v>
      </c>
      <c r="N18" s="114"/>
      <c r="AMI18"/>
      <c r="AMJ18"/>
    </row>
    <row r="19" spans="1:1024" ht="40.5" customHeight="1">
      <c r="A19" s="107"/>
      <c r="B19" s="87"/>
      <c r="C19" s="89"/>
      <c r="D19" s="72"/>
      <c r="E19" s="72"/>
      <c r="F19" s="72"/>
      <c r="G19" s="72"/>
      <c r="H19" s="91"/>
      <c r="I19" s="25">
        <f>SUM(I16:I18)</f>
        <v>8800</v>
      </c>
      <c r="J19" s="73"/>
      <c r="K19" s="92"/>
      <c r="L19" s="93"/>
      <c r="M19" s="115">
        <f>(M16*I16+M17*I17+M18*I18)/I19</f>
        <v>26.236060000000002</v>
      </c>
      <c r="N19" s="115"/>
      <c r="AMI19"/>
      <c r="AMJ19"/>
    </row>
    <row r="20" spans="1:1024" ht="14.25" customHeight="1"/>
    <row r="21" spans="1:1024">
      <c r="A21" s="106" t="s">
        <v>61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</row>
    <row r="22" spans="1:1024" ht="162" customHeight="1">
      <c r="A22" s="5" t="s">
        <v>0</v>
      </c>
      <c r="B22" s="5" t="s">
        <v>7</v>
      </c>
      <c r="C22" s="5" t="str">
        <f>C8</f>
        <v>Дозировка, лекарственная форма</v>
      </c>
      <c r="D22" s="96" t="s">
        <v>9</v>
      </c>
      <c r="E22" s="96"/>
      <c r="F22" s="96" t="s">
        <v>19</v>
      </c>
      <c r="G22" s="96"/>
      <c r="H22" s="96" t="s">
        <v>20</v>
      </c>
      <c r="I22" s="96"/>
      <c r="J22" s="96" t="s">
        <v>21</v>
      </c>
      <c r="K22" s="96"/>
      <c r="L22" s="5" t="s">
        <v>22</v>
      </c>
      <c r="M22" s="55" t="s">
        <v>76</v>
      </c>
      <c r="N22" s="5" t="s">
        <v>23</v>
      </c>
    </row>
    <row r="23" spans="1:1024" ht="78.75" customHeight="1">
      <c r="A23" s="36">
        <f>A10</f>
        <v>1</v>
      </c>
      <c r="B23" s="23" t="str">
        <f t="shared" ref="B23:D23" si="5">B10</f>
        <v>МИДАЗОЛАМ</v>
      </c>
      <c r="C23" s="7" t="str">
        <f t="shared" si="5"/>
        <v>РАСТВОР ДЛЯ ВНУТРИВЕННОГО И ВНУТРИМЫШЕЧНОГО ВВЕДЕНИЯ ; дозировка: 5 мг/мл 1 мл*</v>
      </c>
      <c r="D23" s="97" t="str">
        <f t="shared" si="5"/>
        <v>мл</v>
      </c>
      <c r="E23" s="97"/>
      <c r="F23" s="98">
        <f>Q10</f>
        <v>49</v>
      </c>
      <c r="G23" s="98"/>
      <c r="H23" s="117">
        <f>M5</f>
        <v>27.37</v>
      </c>
      <c r="I23" s="117"/>
      <c r="J23" s="118">
        <f>M19</f>
        <v>26.236060000000002</v>
      </c>
      <c r="K23" s="118"/>
      <c r="L23" s="119">
        <f>M10</f>
        <v>27.364240000000002</v>
      </c>
      <c r="M23" s="6"/>
      <c r="N23" s="46">
        <f>J23</f>
        <v>26.236060000000002</v>
      </c>
      <c r="O23" s="27"/>
    </row>
    <row r="24" spans="1:1024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</row>
    <row r="25" spans="1:1024" ht="45" customHeight="1">
      <c r="A25" s="94" t="s">
        <v>59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</row>
    <row r="26" spans="1:1024">
      <c r="A26" s="8"/>
      <c r="B26" s="9" t="s">
        <v>24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024">
      <c r="A27" s="8"/>
      <c r="B27" s="10" t="s">
        <v>25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024" ht="90" customHeight="1">
      <c r="A28" s="95" t="s">
        <v>26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</row>
    <row r="29" spans="1:1024" ht="121.5" customHeight="1">
      <c r="A29" s="5" t="s">
        <v>0</v>
      </c>
      <c r="B29" s="5" t="s">
        <v>7</v>
      </c>
      <c r="C29" s="5" t="str">
        <f>C22</f>
        <v>Дозировка, лекарственная форма</v>
      </c>
      <c r="D29" s="81" t="s">
        <v>9</v>
      </c>
      <c r="E29" s="82"/>
      <c r="F29" s="81" t="s">
        <v>63</v>
      </c>
      <c r="G29" s="82"/>
      <c r="H29" s="17" t="s">
        <v>39</v>
      </c>
      <c r="I29" s="41" t="s">
        <v>64</v>
      </c>
      <c r="J29" s="41" t="s">
        <v>27</v>
      </c>
      <c r="K29" s="49" t="s">
        <v>65</v>
      </c>
      <c r="L29" s="49" t="s">
        <v>28</v>
      </c>
      <c r="M29" s="96" t="s">
        <v>29</v>
      </c>
      <c r="N29" s="96"/>
      <c r="O29" s="31" t="s">
        <v>19</v>
      </c>
      <c r="AMJ29"/>
    </row>
    <row r="30" spans="1:1024" ht="67.5" customHeight="1">
      <c r="A30" s="36">
        <f>A10</f>
        <v>1</v>
      </c>
      <c r="B30" s="23" t="str">
        <f>B23</f>
        <v>МИДАЗОЛАМ</v>
      </c>
      <c r="C30" s="11" t="str">
        <f t="shared" ref="C30:D30" si="6">C10</f>
        <v>РАСТВОР ДЛЯ ВНУТРИВЕННОГО И ВНУТРИМЫШЕЧНОГО ВВЕДЕНИЯ ; дозировка: 5 мг/мл 1 мл*</v>
      </c>
      <c r="D30" s="57" t="str">
        <f t="shared" si="6"/>
        <v>мл</v>
      </c>
      <c r="E30" s="58"/>
      <c r="F30" s="57">
        <f>F10</f>
        <v>300</v>
      </c>
      <c r="G30" s="58"/>
      <c r="H30" s="12">
        <f>E10*F10</f>
        <v>3000</v>
      </c>
      <c r="I30" s="42">
        <f>J30*10</f>
        <v>262.36060000000003</v>
      </c>
      <c r="J30" s="47">
        <f>N23</f>
        <v>26.236060000000002</v>
      </c>
      <c r="K30" s="51">
        <v>430.01</v>
      </c>
      <c r="L30" s="50">
        <v>43.000900000000001</v>
      </c>
      <c r="M30" s="102">
        <f>K30*F30</f>
        <v>129003</v>
      </c>
      <c r="N30" s="102"/>
      <c r="O30" s="32">
        <f>Q10</f>
        <v>49</v>
      </c>
      <c r="AMJ30"/>
    </row>
    <row r="31" spans="1:1024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103">
        <f>SUM(M30:N30)</f>
        <v>129003</v>
      </c>
      <c r="N31" s="103"/>
    </row>
    <row r="32" spans="1:1024" ht="28.5" customHeight="1">
      <c r="A32" s="39"/>
      <c r="B32" s="104" t="s">
        <v>77</v>
      </c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</row>
    <row r="33" spans="2:36" ht="16.5" customHeight="1">
      <c r="B33" s="74" t="str">
        <f>A11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</row>
    <row r="34" spans="2:36">
      <c r="B34" s="28" t="s">
        <v>47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14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</row>
    <row r="35" spans="2:36">
      <c r="B35" s="29" t="s">
        <v>30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14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</row>
    <row r="36" spans="2:36" ht="26.25" customHeight="1">
      <c r="B36" s="100" t="s">
        <v>31</v>
      </c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4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2:36">
      <c r="B37" s="29" t="s">
        <v>32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14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2:36">
      <c r="B38" s="30" t="s">
        <v>56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14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2:36">
      <c r="B39" s="29" t="s">
        <v>33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14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2:36">
      <c r="B40" s="29" t="s">
        <v>34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14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2:36">
      <c r="B41" s="29" t="s">
        <v>78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14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2:36">
      <c r="B42" s="29" t="s">
        <v>62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14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2:36" ht="27" customHeight="1">
      <c r="B43" s="100" t="s">
        <v>60</v>
      </c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2:36">
      <c r="B44" s="29" t="s">
        <v>35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1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2:36">
      <c r="B45" s="29" t="s">
        <v>48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14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2:36">
      <c r="B46" s="29" t="s">
        <v>36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2:36" ht="27" customHeight="1">
      <c r="B47" s="100" t="s">
        <v>37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2:36" ht="26.25" customHeight="1">
      <c r="B48" s="100" t="s">
        <v>38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6" ht="23.25" customHeight="1">
      <c r="B49" s="100" t="s">
        <v>49</v>
      </c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4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2:36">
      <c r="B50" s="29" t="s">
        <v>50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14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2:36">
      <c r="B51" s="29" t="s">
        <v>51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14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2:36">
      <c r="B52" s="13"/>
    </row>
    <row r="53" spans="2:36">
      <c r="B53" s="1" t="s">
        <v>52</v>
      </c>
      <c r="C53" s="16"/>
    </row>
    <row r="55" spans="2:36">
      <c r="C55" s="16"/>
    </row>
  </sheetData>
  <mergeCells count="79">
    <mergeCell ref="D17:G17"/>
    <mergeCell ref="D18:G18"/>
    <mergeCell ref="J17:K17"/>
    <mergeCell ref="M17:N17"/>
    <mergeCell ref="J18:K18"/>
    <mergeCell ref="M18:N18"/>
    <mergeCell ref="K5:L5"/>
    <mergeCell ref="M5:N5"/>
    <mergeCell ref="B49:O49"/>
    <mergeCell ref="M30:N30"/>
    <mergeCell ref="B36:O36"/>
    <mergeCell ref="B43:O43"/>
    <mergeCell ref="B48:O48"/>
    <mergeCell ref="B47:O47"/>
    <mergeCell ref="B33:O33"/>
    <mergeCell ref="M31:N31"/>
    <mergeCell ref="B32:O32"/>
    <mergeCell ref="D30:E30"/>
    <mergeCell ref="A21:N21"/>
    <mergeCell ref="D22:E22"/>
    <mergeCell ref="A16:A19"/>
    <mergeCell ref="A24:N24"/>
    <mergeCell ref="M8:N9"/>
    <mergeCell ref="M19:N19"/>
    <mergeCell ref="D29:E29"/>
    <mergeCell ref="A6:N7"/>
    <mergeCell ref="A8:A9"/>
    <mergeCell ref="B8:B9"/>
    <mergeCell ref="C8:C9"/>
    <mergeCell ref="D8:D9"/>
    <mergeCell ref="E8:E9"/>
    <mergeCell ref="F8:F9"/>
    <mergeCell ref="F29:G29"/>
    <mergeCell ref="B16:B19"/>
    <mergeCell ref="C16:C19"/>
    <mergeCell ref="H16:H19"/>
    <mergeCell ref="J19:L19"/>
    <mergeCell ref="D19:G19"/>
    <mergeCell ref="Q8:Q9"/>
    <mergeCell ref="R8:R9"/>
    <mergeCell ref="P8:P9"/>
    <mergeCell ref="D16:G16"/>
    <mergeCell ref="J16:K16"/>
    <mergeCell ref="M16:N16"/>
    <mergeCell ref="A11:O11"/>
    <mergeCell ref="A12:N14"/>
    <mergeCell ref="D15:G15"/>
    <mergeCell ref="J15:K15"/>
    <mergeCell ref="M15:N15"/>
    <mergeCell ref="M10:N10"/>
    <mergeCell ref="O8:O9"/>
    <mergeCell ref="G8:H8"/>
    <mergeCell ref="I8:J8"/>
    <mergeCell ref="K8:L8"/>
    <mergeCell ref="M4:N4"/>
    <mergeCell ref="A1:N1"/>
    <mergeCell ref="A2:N2"/>
    <mergeCell ref="B3:C3"/>
    <mergeCell ref="D3:H3"/>
    <mergeCell ref="I3:J3"/>
    <mergeCell ref="K3:L3"/>
    <mergeCell ref="M3:N3"/>
    <mergeCell ref="K4:L4"/>
    <mergeCell ref="F30:G30"/>
    <mergeCell ref="A4:A5"/>
    <mergeCell ref="B5:J5"/>
    <mergeCell ref="B4:C4"/>
    <mergeCell ref="D4:H4"/>
    <mergeCell ref="I4:J4"/>
    <mergeCell ref="A25:N25"/>
    <mergeCell ref="A28:N28"/>
    <mergeCell ref="M29:N29"/>
    <mergeCell ref="F22:G22"/>
    <mergeCell ref="D23:E23"/>
    <mergeCell ref="F23:G23"/>
    <mergeCell ref="H23:I23"/>
    <mergeCell ref="J23:K23"/>
    <mergeCell ref="H22:I22"/>
    <mergeCell ref="J22:K22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2024-04-10T08:38:40Z</cp:lastPrinted>
  <dcterms:created xsi:type="dcterms:W3CDTF">2006-09-16T00:00:00Z</dcterms:created>
  <dcterms:modified xsi:type="dcterms:W3CDTF">2024-04-10T08:42:25Z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