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0" i="1"/>
  <c r="C43"/>
  <c r="M4" l="1"/>
  <c r="M39"/>
  <c r="M38"/>
  <c r="I39"/>
  <c r="I38"/>
  <c r="M37"/>
  <c r="I37"/>
  <c r="M36"/>
  <c r="I36"/>
  <c r="M35"/>
  <c r="I35"/>
  <c r="I40" l="1"/>
  <c r="M40" s="1"/>
  <c r="M21" l="1"/>
  <c r="M22"/>
  <c r="M20"/>
  <c r="M18"/>
  <c r="M17"/>
  <c r="M6"/>
  <c r="M7"/>
  <c r="M8"/>
  <c r="M9"/>
  <c r="M10"/>
  <c r="M11"/>
  <c r="M12"/>
  <c r="M13"/>
  <c r="M14"/>
  <c r="M15"/>
  <c r="M5"/>
  <c r="M16"/>
  <c r="M23" l="1"/>
  <c r="M19"/>
  <c r="H35" l="1"/>
  <c r="O51" l="1"/>
  <c r="I51"/>
  <c r="H51"/>
  <c r="M51" s="1"/>
  <c r="D51"/>
  <c r="C51"/>
  <c r="A51"/>
  <c r="D44"/>
  <c r="C44" l="1"/>
  <c r="B44"/>
  <c r="B51" s="1"/>
  <c r="A44" l="1"/>
  <c r="B54" l="1"/>
  <c r="C35" l="1"/>
  <c r="B35"/>
  <c r="R29" l="1"/>
  <c r="L29"/>
  <c r="J29"/>
  <c r="H29"/>
  <c r="M29" s="1"/>
  <c r="L44" s="1"/>
  <c r="M52" l="1"/>
</calcChain>
</file>

<file path=xl/sharedStrings.xml><?xml version="1.0" encoding="utf-8"?>
<sst xmlns="http://schemas.openxmlformats.org/spreadsheetml/2006/main" count="157" uniqueCount="135">
  <si>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</si>
  <si>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</si>
  <si>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</si>
  <si>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</si>
  <si>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</si>
  <si>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</si>
  <si>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</si>
  <si>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</si>
  <si>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</si>
  <si>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</si>
  <si>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</si>
  <si>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</si>
  <si>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</si>
  <si>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</si>
  <si>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</si>
  <si>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</si>
  <si>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</si>
  <si>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</si>
  <si>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</si>
  <si>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</si>
  <si>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</si>
  <si>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</si>
  <si>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</si>
  <si>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</si>
  <si>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</si>
  <si>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</si>
  <si>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</si>
  <si>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</si>
  <si>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</si>
  <si>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</si>
  <si>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</si>
  <si>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</si>
  <si>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</si>
  <si>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</si>
  <si>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</si>
  <si>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</si>
  <si>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</si>
  <si>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</si>
  <si>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</si>
  <si>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</si>
  <si>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</si>
  <si>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</si>
  <si>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</si>
  <si>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</si>
  <si>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</si>
  <si>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</si>
  <si>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</si>
  <si>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</si>
  <si>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</si>
  <si>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</si>
  <si>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</si>
  <si>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</si>
  <si>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t xml:space="preserve">Вл.Вып.к.Перв.Уп.Втор.Уп.Пр.Открытое акционерное общество "Акционерное Курганское общество медицинских препаратов и изделий "Синтез" (ОАО "Синтез"), Россия (4501023743); 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</si>
  <si>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</si>
  <si>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</si>
  <si>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</si>
  <si>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</si>
  <si>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</si>
  <si>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</si>
  <si>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 xml:space="preserve">Вл.ООО "Джодас Экспоим", Россия (7723733387); Вып.к.Перв.Уп.Втор.Уп.Пр.Джодас Экспоим Пвт.Лтд, Индия (36AABCJ8653L1Z3); 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</si>
  <si>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 (7733691513); 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</si>
  <si>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</si>
  <si>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контрактапо 31.12.2024 г.</t>
    </r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</si>
  <si>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</si>
  <si>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>ГЕПАРИН НАТРИЯ</t>
  </si>
  <si>
    <t>РАСТВОР ДЛЯ ВНУТРИВЕННОГО И ПОДКОЖНОГО ВВЕДЕНИЯ ; дозировка: 5000 ЕД/мл 5 мл*</t>
  </si>
  <si>
    <t>21.20.10.131-000008-1-00098-0000000000000</t>
  </si>
  <si>
    <t xml:space="preserve">ЛП-003376 
12.07.2023 973/1/20-23/ОС </t>
  </si>
  <si>
    <t xml:space="preserve">Р N002043/01 
12.07.2023 973/1/20-23/ОС </t>
  </si>
  <si>
    <t xml:space="preserve">Вл.ООО "УРАЛ-ФАРМЛАЙН", Россия (7724391986); Вып.к.Перв.Уп.Втор.Уп.Пр.Общество с ограниченной ответственностью "Завод Медсинтез" (ООО "Завод Медсинтез"), Россия (6629012040); </t>
  </si>
  <si>
    <t xml:space="preserve">Гепарин, раствор для внутривенного и подкожного введения, 5000 МЕ/мл, 5 мл - флаконы (5) - пачки картонные </t>
  </si>
  <si>
    <t xml:space="preserve">ЛП-005517 
12.07.2023 973/1/20-23/ОС </t>
  </si>
  <si>
    <t xml:space="preserve">Гепарин Дж, раствор для внутривенного и подкожного введения, 5000 МЕ/мл, 5 мл - флаконы (5) - коробка картонная (для стационаров) </t>
  </si>
  <si>
    <t xml:space="preserve">Гепарин, раствор для внутривенного и подкожного введения, 5000 МЕ/мл, 5 мл - ампулы (5) - пачки картонные </t>
  </si>
  <si>
    <t xml:space="preserve">Р N002077/01 
25.05.2020 319/20-20/ЧС </t>
  </si>
  <si>
    <t xml:space="preserve">Вл.Б.Браун Мельзунген АГ, Германия (DE 113055856); Вып.к.Перв.Уп.Втор.Уп.Пр.Б.Браун Медикал С.А., Испания (A08092744); </t>
  </si>
  <si>
    <t xml:space="preserve">Гепарин-натрий Браун, раствор для внутривенного и подкожного введения, 5000 МЕ/мл, 5 мл - флаконы (10) - пачки картонные </t>
  </si>
  <si>
    <t xml:space="preserve">П N012984/01 
01.12.2020 905/20-20/ЧС </t>
  </si>
  <si>
    <t xml:space="preserve">Вл.Общество с ограниченной ответственностью "ДИАМЕД-фарма" (ООО "ДИАМЕД-фарма"), Россия (5018131074); 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</si>
  <si>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 xml:space="preserve">ЛП-002335 
20.10.2020 713/20-20/ЧС </t>
  </si>
  <si>
    <t xml:space="preserve">Вл.Вып.к.Перв.Уп.Втор.Уп.Пр.Общество с ограниченной ответственностью "Славянская аптека" (ООО "Славянская аптека"), Россия (3321015283); </t>
  </si>
  <si>
    <t xml:space="preserve">Гепарин, раствор для внутривенного и подкожного введения, 5 тыс.МЕ/мл, 5 мл - ампулы (5) - пачки картонные </t>
  </si>
  <si>
    <t xml:space="preserve">ЛП-000958 
23.09.2020 594/20-20/ЧС </t>
  </si>
  <si>
    <t xml:space="preserve">Вл.Акционерное общество "Научно-производственное объединение по медицинским иммунобиологическим препаратам "Микроген" (АО "НПО "Микроген"), Россия (7722422237); Вып.к.Перв.Уп.Втор.Уп.Пр.Акционерное общество "Научно-производственное объединение по медицинским иммунобиологическим препаратам "Микроген" (АО "НПО "Микроген"), Россия (7722422237); </t>
  </si>
  <si>
    <t xml:space="preserve">Р N000185/01 
04.09.2020 546/20-20/ЧС </t>
  </si>
  <si>
    <t xml:space="preserve">Гепарин, раствор для инъекций, 5000 МЕ/мл, 5 мл - флаконы (5) - упаковки контурные пластиковые (поддоны) - пачки картонные </t>
  </si>
  <si>
    <t xml:space="preserve">Р N000116/01 
08.07.2020 398/20-20/ЧС </t>
  </si>
  <si>
    <t xml:space="preserve">ЛП-002569 
11.08.2020 478/20-20/ЧС </t>
  </si>
  <si>
    <t xml:space="preserve">Вл.Вып.к.Перв.Уп.Втор.Уп.Пр.Республиканское унитарное производственное предприятие "Белмедпрепараты" (РУП "Белмедпрепараты"), Республика Беларусь (100049731); </t>
  </si>
  <si>
    <t xml:space="preserve">П N015248/01 
08.11.2023 1710/20-23/ОС </t>
  </si>
  <si>
    <t xml:space="preserve">Вл.Общество с ограниченной ответственностью "Б-ФАРМ" (ООО "Б-ФАРМ"), Россия (5032209300); Вып.к.Перв.Уп.Втор.Уп.Пр.Федеральное казенное предприятие "Курская биофабрика - фирма "БИОК" (ФКП "Курская биофабрика"), Россия (4632005642); </t>
  </si>
  <si>
    <t xml:space="preserve">Гепаарин, раствор для внутривенного и подкожного введения, 5000 МЕ/мл, 5 мл - ампулы (5) - пачки картонные </t>
  </si>
  <si>
    <t xml:space="preserve">ЛП-006580 
08.11.2023 1710/20-23/ОС </t>
  </si>
  <si>
    <t xml:space="preserve">Гепарин натрий, раствор для внутривенного и подкожного введения, 5000 МЕ/мл, 5 мл - ампула (5) - пачка картонная </t>
  </si>
  <si>
    <t xml:space="preserve">ЛП-002456 
08.11.2023 1710/20-23/ОС </t>
  </si>
  <si>
    <t xml:space="preserve">Гепарин натрий, раствор для внутривенного и подкожного введения, 5000 МЕ/мл, 5 мл - ампулы (5) - пачки картонные </t>
  </si>
  <si>
    <t xml:space="preserve">ЛП-№(002839)-(РГ-RU) 
23.10.2023 25-7-4266347-ОС-изм </t>
  </si>
  <si>
    <t xml:space="preserve">Гепарин натрий, раствор для внутривенного и подкожного введения, 5000 МЕ/мл, 5 мл - ампулы с кольцом излома или с точкой и насечкой (5) - пачки картонные </t>
  </si>
  <si>
    <t xml:space="preserve">Вл.Вып.к.Перв.Уп.Втор.Уп.Пр.Акционерное общество "Брынцалов-А" (АО "Брынцалов-А"), Россия (0411032048); </t>
  </si>
  <si>
    <t xml:space="preserve">Гепарин-Ферейн, раствор для инъекций, 5000 ЕД/мл, 5 мл - ампула (5) - пачка картонная </t>
  </si>
  <si>
    <t xml:space="preserve">Вл.ООО "Манас Мед", Россия (7743618382); Вып.к.Перв.Уп.Втор.Уп.Пр.Рус-Мед Экспортс Прайвит Лимитед, Индия (27AACCR7615PIZT); </t>
  </si>
  <si>
    <t xml:space="preserve">Гепарин-Рус, раствор для инъекций, 5000 МЕ/мл, 5 мл - флаконы (5) - пачки картонные </t>
  </si>
  <si>
    <t xml:space="preserve">ЛП-008038 
12.07.2023 973/1/20-23/ОС </t>
  </si>
  <si>
    <t xml:space="preserve">ООО "Эллара" - Россия </t>
  </si>
  <si>
    <t xml:space="preserve">Гепарин натрий, раствор для внутривенного и подкожного введения 5000 МЕ/мл, 5 мл - ампулы (5) - упаковки ячейковые контурные (2) /в комплекте с ножом ампульным или скарификатором, если необходим для ампул данного типа/ - пачки картонные </t>
  </si>
  <si>
    <t xml:space="preserve">ЛП-002955 
22.12.2020 (720/20-20-ОПР) </t>
  </si>
  <si>
    <t xml:space="preserve">Вл.ООО "Алвилс", Россия; Вып.к.Перв.Уп.Втор.Уп.Пр.Чанчжоу Цяньхун Био-Фарма Ко. Лтд., Китай; </t>
  </si>
  <si>
    <t xml:space="preserve">Гепарин, раствор для внутривенного и подкожного введения, 5 тыс.МЕ/мл, 5 мл - флаконы (10) - пачки картонные </t>
  </si>
  <si>
    <t xml:space="preserve">ЛП-002434
21.12.2020 (694/20-20-ОПР)  
</t>
  </si>
  <si>
    <t xml:space="preserve">Вл.ЗАО НПЦ "Эльфа", Россия 109316, г. Москва, Волгоградский проспект, д. 14, ~; Вып.к.Перв.Уп.Втор.Уп.Пр.Эльфа Лабораториз, Индия; </t>
  </si>
  <si>
    <t xml:space="preserve">Гепарин, раствор для внутривенного и подкожного введения, 5000 МЕ/мл, 5 мл - флаконы (5) - упаковки контурные пластиковые (поддоны) - пачки картонные </t>
  </si>
  <si>
    <t xml:space="preserve">ЛП-002030 
21.12.2020 (670/20-20-ОПР) </t>
  </si>
  <si>
    <t xml:space="preserve">Вл.Вып.к.Перв.Уп.Втор.Уп.Пр.ЗАО "ФармФирма "Сотекс", Россия; </t>
  </si>
  <si>
    <t xml:space="preserve">Гепарин натрия, раствор для внутривенного и подкожного введения, 5000 МЕ/мл, 5 мл - ампулы (5) - контурные ячейковые упаковки (2) - пачки картонные </t>
  </si>
  <si>
    <t xml:space="preserve">ЛП-004561 
18.12.2020 (617/20-20-ОПР) </t>
  </si>
  <si>
    <t>Примечание</t>
  </si>
  <si>
    <t>Не введен в ГО</t>
  </si>
  <si>
    <t>Ввод в ГО 01.03.18, СГ 3 года
Препарата на рынке нет</t>
  </si>
  <si>
    <t>Ввод в ГО 21.02.19, СГ 2 года
Препарата на рынке нет</t>
  </si>
  <si>
    <t>0372200048023000462 от 10.07.23</t>
  </si>
  <si>
    <t>0372200048023000461 от 10.07.23</t>
  </si>
  <si>
    <t>0372200048023000469 от 10.07.23</t>
  </si>
  <si>
    <t>0372200048023000672 от 16.10.23</t>
  </si>
  <si>
    <t>0372200048023000673 от 16.10.23</t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</si>
  <si>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</si>
  <si>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t xml:space="preserve">Гепарин натрия Велфарм, раствор для внутривенного и подкожного введения, 5000 МЕ/мл, 5 мл - ампула (5) - пачка картонная </t>
  </si>
  <si>
    <t xml:space="preserve">ЛП-№(004086)-(РГ-RU) 
07.03.2024 25-7-4279130-ОС-изм </t>
  </si>
  <si>
    <t>см[3*];^мл</t>
  </si>
  <si>
    <t xml:space="preserve">Референтная цена
</t>
  </si>
  <si>
    <t xml:space="preserve">КП
Вх. № 55 От 26.04.24
</t>
  </si>
  <si>
    <t xml:space="preserve">КП
Вх. № 56 От 26.04.24
</t>
  </si>
  <si>
    <t xml:space="preserve">КП
Вх. № 57 От 26.04.24
</t>
  </si>
  <si>
    <t>1.4. Сводная информация о минимальном значении НЦ единицы товара:</t>
  </si>
  <si>
    <t xml:space="preserve">Начальная максимальная цена контракта 13 125 руб. 00 коп. (Тринадцать тысяч сто двадцать пять рублей  коп.)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</si>
  <si>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весь товар доставляется в течение одного рабочего дня, с момента подписания контракта </t>
    </r>
  </si>
</sst>
</file>

<file path=xl/styles.xml><?xml version="1.0" encoding="utf-8"?>
<styleSheet xmlns="http://schemas.openxmlformats.org/spreadsheetml/2006/main">
  <numFmts count="4">
    <numFmt numFmtId="164" formatCode="#,###.00"/>
    <numFmt numFmtId="165" formatCode="#,##0.00_ ;\-#,##0.00\ "/>
    <numFmt numFmtId="166" formatCode="0.00_ ;\-0.00\ "/>
    <numFmt numFmtId="167" formatCode="000000"/>
  </numFmts>
  <fonts count="2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2" fontId="6" fillId="7" borderId="1" xfId="0" applyNumberFormat="1" applyFont="1" applyFill="1" applyBorder="1" applyAlignment="1">
      <alignment horizontal="center" vertical="center" wrapText="1"/>
    </xf>
    <xf numFmtId="2" fontId="7" fillId="7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5" fontId="9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9" fillId="0" borderId="1" xfId="0" applyFont="1" applyBorder="1"/>
    <xf numFmtId="0" fontId="9" fillId="0" borderId="1" xfId="0" applyFont="1" applyBorder="1" applyAlignment="1">
      <alignment wrapText="1"/>
    </xf>
    <xf numFmtId="0" fontId="1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6" fillId="7" borderId="10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0" fontId="6" fillId="7" borderId="10" xfId="0" applyFont="1" applyFill="1" applyBorder="1" applyAlignment="1">
      <alignment vertical="center" wrapText="1"/>
    </xf>
    <xf numFmtId="0" fontId="7" fillId="7" borderId="2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wrapText="1"/>
    </xf>
    <xf numFmtId="165" fontId="7" fillId="8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3" fillId="0" borderId="3" xfId="0" applyFont="1" applyBorder="1" applyAlignment="1">
      <alignment wrapText="1"/>
    </xf>
    <xf numFmtId="0" fontId="0" fillId="0" borderId="3" xfId="0" applyBorder="1" applyAlignment="1"/>
    <xf numFmtId="165" fontId="5" fillId="9" borderId="1" xfId="0" applyNumberFormat="1" applyFont="1" applyFill="1" applyBorder="1" applyAlignment="1">
      <alignment horizontal="center" vertical="center" wrapText="1"/>
    </xf>
    <xf numFmtId="2" fontId="6" fillId="7" borderId="5" xfId="0" applyNumberFormat="1" applyFont="1" applyFill="1" applyBorder="1" applyAlignment="1">
      <alignment horizontal="center"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4" fontId="6" fillId="7" borderId="10" xfId="0" applyNumberFormat="1" applyFont="1" applyFill="1" applyBorder="1" applyAlignment="1">
      <alignment horizontal="center" vertical="center" wrapText="1"/>
    </xf>
    <xf numFmtId="165" fontId="6" fillId="7" borderId="2" xfId="0" applyNumberFormat="1" applyFont="1" applyFill="1" applyBorder="1" applyAlignment="1">
      <alignment horizontal="center" vertical="center" wrapText="1"/>
    </xf>
    <xf numFmtId="165" fontId="6" fillId="7" borderId="10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wrapText="1"/>
    </xf>
    <xf numFmtId="164" fontId="7" fillId="7" borderId="2" xfId="0" applyNumberFormat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/>
    <xf numFmtId="0" fontId="7" fillId="2" borderId="0" xfId="0" applyFont="1" applyFill="1" applyBorder="1" applyAlignment="1"/>
    <xf numFmtId="0" fontId="2" fillId="2" borderId="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5" fontId="9" fillId="3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165" fontId="10" fillId="2" borderId="1" xfId="0" applyNumberFormat="1" applyFont="1" applyFill="1" applyBorder="1" applyAlignment="1">
      <alignment horizontal="center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165" fontId="7" fillId="8" borderId="2" xfId="0" applyNumberFormat="1" applyFont="1" applyFill="1" applyBorder="1" applyAlignment="1">
      <alignment horizontal="center" vertical="center" wrapText="1"/>
    </xf>
    <xf numFmtId="165" fontId="7" fillId="8" borderId="10" xfId="0" applyNumberFormat="1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wrapText="1"/>
    </xf>
    <xf numFmtId="0" fontId="5" fillId="7" borderId="3" xfId="0" applyFont="1" applyFill="1" applyBorder="1" applyAlignment="1">
      <alignment wrapText="1"/>
    </xf>
    <xf numFmtId="0" fontId="6" fillId="0" borderId="5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7" fillId="8" borderId="2" xfId="0" applyNumberFormat="1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164" fontId="7" fillId="8" borderId="10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76"/>
  <sheetViews>
    <sheetView tabSelected="1" topLeftCell="A22" zoomScale="90" zoomScaleNormal="90" workbookViewId="0">
      <selection activeCell="O75" sqref="A1:O75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7.57031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28515625" style="1" customWidth="1"/>
    <col min="16" max="16" width="31.710937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6" ht="39.75" customHeight="1">
      <c r="A1" s="72" t="s">
        <v>45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55"/>
    </row>
    <row r="2" spans="1:16" ht="349.5" customHeight="1">
      <c r="A2" s="74" t="s">
        <v>57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55"/>
    </row>
    <row r="3" spans="1:16" ht="55.5" customHeight="1">
      <c r="A3" s="2" t="s">
        <v>0</v>
      </c>
      <c r="B3" s="94" t="s">
        <v>1</v>
      </c>
      <c r="C3" s="94"/>
      <c r="D3" s="94" t="s">
        <v>2</v>
      </c>
      <c r="E3" s="94"/>
      <c r="F3" s="94"/>
      <c r="G3" s="94"/>
      <c r="H3" s="94"/>
      <c r="I3" s="94" t="s">
        <v>3</v>
      </c>
      <c r="J3" s="94"/>
      <c r="K3" s="94" t="s">
        <v>4</v>
      </c>
      <c r="L3" s="94"/>
      <c r="M3" s="94" t="s">
        <v>5</v>
      </c>
      <c r="N3" s="94"/>
      <c r="O3" s="27" t="s">
        <v>6</v>
      </c>
      <c r="P3" s="51" t="s">
        <v>115</v>
      </c>
    </row>
    <row r="4" spans="1:16" ht="75.75" customHeight="1">
      <c r="A4" s="130">
        <v>1</v>
      </c>
      <c r="B4" s="99" t="s">
        <v>60</v>
      </c>
      <c r="C4" s="99"/>
      <c r="D4" s="99" t="s">
        <v>125</v>
      </c>
      <c r="E4" s="99"/>
      <c r="F4" s="99"/>
      <c r="G4" s="99"/>
      <c r="H4" s="99"/>
      <c r="I4" s="83" t="s">
        <v>126</v>
      </c>
      <c r="J4" s="83"/>
      <c r="K4" s="77">
        <v>2000</v>
      </c>
      <c r="L4" s="77"/>
      <c r="M4" s="82">
        <f>K4/O4</f>
        <v>80</v>
      </c>
      <c r="N4" s="82"/>
      <c r="O4" s="29">
        <v>25</v>
      </c>
      <c r="P4" s="52"/>
    </row>
    <row r="5" spans="1:16" ht="72.75" customHeight="1">
      <c r="A5" s="131"/>
      <c r="B5" s="99" t="s">
        <v>69</v>
      </c>
      <c r="C5" s="99"/>
      <c r="D5" s="99" t="s">
        <v>70</v>
      </c>
      <c r="E5" s="99"/>
      <c r="F5" s="99"/>
      <c r="G5" s="99"/>
      <c r="H5" s="99"/>
      <c r="I5" s="83" t="s">
        <v>71</v>
      </c>
      <c r="J5" s="83"/>
      <c r="K5" s="77">
        <v>1404.25</v>
      </c>
      <c r="L5" s="77"/>
      <c r="M5" s="82">
        <f>K5/O5</f>
        <v>56.17</v>
      </c>
      <c r="N5" s="82"/>
      <c r="O5" s="29">
        <v>25</v>
      </c>
      <c r="P5" s="52"/>
    </row>
    <row r="6" spans="1:16" ht="52.5" customHeight="1">
      <c r="A6" s="131"/>
      <c r="B6" s="99" t="s">
        <v>75</v>
      </c>
      <c r="C6" s="99"/>
      <c r="D6" s="99" t="s">
        <v>76</v>
      </c>
      <c r="E6" s="99"/>
      <c r="F6" s="99"/>
      <c r="G6" s="99"/>
      <c r="H6" s="99"/>
      <c r="I6" s="83" t="s">
        <v>77</v>
      </c>
      <c r="J6" s="83"/>
      <c r="K6" s="77">
        <v>4000</v>
      </c>
      <c r="L6" s="77"/>
      <c r="M6" s="82">
        <f t="shared" ref="M6:M15" si="0">K6/O6</f>
        <v>80</v>
      </c>
      <c r="N6" s="82"/>
      <c r="O6" s="29">
        <v>50</v>
      </c>
      <c r="P6" s="52"/>
    </row>
    <row r="7" spans="1:16" ht="66" customHeight="1">
      <c r="A7" s="131"/>
      <c r="B7" s="99" t="s">
        <v>63</v>
      </c>
      <c r="C7" s="99"/>
      <c r="D7" s="99" t="s">
        <v>73</v>
      </c>
      <c r="E7" s="99"/>
      <c r="F7" s="99"/>
      <c r="G7" s="99"/>
      <c r="H7" s="99"/>
      <c r="I7" s="83" t="s">
        <v>74</v>
      </c>
      <c r="J7" s="83"/>
      <c r="K7" s="77">
        <v>1401.68</v>
      </c>
      <c r="L7" s="77"/>
      <c r="M7" s="82">
        <f t="shared" si="0"/>
        <v>56.0672</v>
      </c>
      <c r="N7" s="82"/>
      <c r="O7" s="29">
        <v>25</v>
      </c>
      <c r="P7" s="52"/>
    </row>
    <row r="8" spans="1:16" ht="86.25" customHeight="1">
      <c r="A8" s="131"/>
      <c r="B8" s="99" t="s">
        <v>78</v>
      </c>
      <c r="C8" s="99"/>
      <c r="D8" s="99" t="s">
        <v>70</v>
      </c>
      <c r="E8" s="99"/>
      <c r="F8" s="99"/>
      <c r="G8" s="99"/>
      <c r="H8" s="99"/>
      <c r="I8" s="83" t="s">
        <v>79</v>
      </c>
      <c r="J8" s="83"/>
      <c r="K8" s="77">
        <v>1401</v>
      </c>
      <c r="L8" s="77"/>
      <c r="M8" s="82">
        <f t="shared" si="0"/>
        <v>56.04</v>
      </c>
      <c r="N8" s="82"/>
      <c r="O8" s="29">
        <v>25</v>
      </c>
      <c r="P8" s="52"/>
    </row>
    <row r="9" spans="1:16" ht="58.5" customHeight="1">
      <c r="A9" s="131"/>
      <c r="B9" s="99" t="s">
        <v>80</v>
      </c>
      <c r="C9" s="99"/>
      <c r="D9" s="99" t="s">
        <v>81</v>
      </c>
      <c r="E9" s="99"/>
      <c r="F9" s="99"/>
      <c r="G9" s="99"/>
      <c r="H9" s="99"/>
      <c r="I9" s="83" t="s">
        <v>82</v>
      </c>
      <c r="J9" s="83"/>
      <c r="K9" s="77">
        <v>1400</v>
      </c>
      <c r="L9" s="77"/>
      <c r="M9" s="82">
        <f t="shared" si="0"/>
        <v>56</v>
      </c>
      <c r="N9" s="82"/>
      <c r="O9" s="29">
        <v>25</v>
      </c>
      <c r="P9" s="52"/>
    </row>
    <row r="10" spans="1:16" ht="114.75" customHeight="1">
      <c r="A10" s="131"/>
      <c r="B10" s="99" t="s">
        <v>83</v>
      </c>
      <c r="C10" s="99"/>
      <c r="D10" s="99" t="s">
        <v>70</v>
      </c>
      <c r="E10" s="99"/>
      <c r="F10" s="99"/>
      <c r="G10" s="99"/>
      <c r="H10" s="99"/>
      <c r="I10" s="83" t="s">
        <v>84</v>
      </c>
      <c r="J10" s="83"/>
      <c r="K10" s="77">
        <v>1401.68</v>
      </c>
      <c r="L10" s="77"/>
      <c r="M10" s="82">
        <f t="shared" si="0"/>
        <v>56.0672</v>
      </c>
      <c r="N10" s="82"/>
      <c r="O10" s="29">
        <v>25</v>
      </c>
      <c r="P10" s="52"/>
    </row>
    <row r="11" spans="1:16" ht="59.25" customHeight="1">
      <c r="A11" s="131"/>
      <c r="B11" s="99" t="s">
        <v>52</v>
      </c>
      <c r="C11" s="99"/>
      <c r="D11" s="99" t="s">
        <v>85</v>
      </c>
      <c r="E11" s="99"/>
      <c r="F11" s="99"/>
      <c r="G11" s="99"/>
      <c r="H11" s="99"/>
      <c r="I11" s="83" t="s">
        <v>86</v>
      </c>
      <c r="J11" s="83"/>
      <c r="K11" s="77">
        <v>1352.14</v>
      </c>
      <c r="L11" s="77"/>
      <c r="M11" s="82">
        <f t="shared" si="0"/>
        <v>54.085600000000007</v>
      </c>
      <c r="N11" s="82"/>
      <c r="O11" s="29">
        <v>25</v>
      </c>
      <c r="P11" s="52"/>
    </row>
    <row r="12" spans="1:16" ht="61.5" customHeight="1">
      <c r="A12" s="131"/>
      <c r="B12" s="67" t="s">
        <v>59</v>
      </c>
      <c r="C12" s="67"/>
      <c r="D12" s="67" t="s">
        <v>72</v>
      </c>
      <c r="E12" s="67"/>
      <c r="F12" s="67"/>
      <c r="G12" s="67"/>
      <c r="H12" s="67"/>
      <c r="I12" s="64" t="s">
        <v>87</v>
      </c>
      <c r="J12" s="64"/>
      <c r="K12" s="78">
        <v>1400.78</v>
      </c>
      <c r="L12" s="78"/>
      <c r="M12" s="82">
        <f t="shared" si="0"/>
        <v>56.031199999999998</v>
      </c>
      <c r="N12" s="82"/>
      <c r="O12" s="29">
        <v>25</v>
      </c>
      <c r="P12" s="52"/>
    </row>
    <row r="13" spans="1:16" ht="60.75" customHeight="1">
      <c r="A13" s="131"/>
      <c r="B13" s="67" t="s">
        <v>88</v>
      </c>
      <c r="C13" s="67"/>
      <c r="D13" s="67" t="s">
        <v>70</v>
      </c>
      <c r="E13" s="67"/>
      <c r="F13" s="67"/>
      <c r="G13" s="67"/>
      <c r="H13" s="67"/>
      <c r="I13" s="64" t="s">
        <v>89</v>
      </c>
      <c r="J13" s="64"/>
      <c r="K13" s="78">
        <v>1482.2</v>
      </c>
      <c r="L13" s="78"/>
      <c r="M13" s="82">
        <f t="shared" si="0"/>
        <v>59.288000000000004</v>
      </c>
      <c r="N13" s="82"/>
      <c r="O13" s="29">
        <v>25</v>
      </c>
      <c r="P13" s="52"/>
    </row>
    <row r="14" spans="1:16" ht="86.25" customHeight="1">
      <c r="A14" s="131"/>
      <c r="B14" s="99" t="s">
        <v>90</v>
      </c>
      <c r="C14" s="99"/>
      <c r="D14" s="99" t="s">
        <v>91</v>
      </c>
      <c r="E14" s="99"/>
      <c r="F14" s="99"/>
      <c r="G14" s="99"/>
      <c r="H14" s="99"/>
      <c r="I14" s="83" t="s">
        <v>92</v>
      </c>
      <c r="J14" s="83"/>
      <c r="K14" s="77">
        <v>1400</v>
      </c>
      <c r="L14" s="77"/>
      <c r="M14" s="82">
        <f t="shared" si="0"/>
        <v>56</v>
      </c>
      <c r="N14" s="82"/>
      <c r="O14" s="29">
        <v>25</v>
      </c>
      <c r="P14" s="52"/>
    </row>
    <row r="15" spans="1:16" ht="77.25" customHeight="1">
      <c r="A15" s="131"/>
      <c r="B15" s="61" t="s">
        <v>60</v>
      </c>
      <c r="C15" s="62"/>
      <c r="D15" s="61" t="s">
        <v>93</v>
      </c>
      <c r="E15" s="63"/>
      <c r="F15" s="63"/>
      <c r="G15" s="63"/>
      <c r="H15" s="62"/>
      <c r="I15" s="64" t="s">
        <v>94</v>
      </c>
      <c r="J15" s="65"/>
      <c r="K15" s="78">
        <v>2000</v>
      </c>
      <c r="L15" s="79"/>
      <c r="M15" s="82">
        <f t="shared" si="0"/>
        <v>80</v>
      </c>
      <c r="N15" s="82"/>
      <c r="O15" s="29">
        <v>25</v>
      </c>
      <c r="P15" s="52"/>
    </row>
    <row r="16" spans="1:16" ht="63.75" customHeight="1">
      <c r="A16" s="131"/>
      <c r="B16" s="61" t="s">
        <v>61</v>
      </c>
      <c r="C16" s="62"/>
      <c r="D16" s="61" t="s">
        <v>95</v>
      </c>
      <c r="E16" s="63"/>
      <c r="F16" s="63"/>
      <c r="G16" s="63"/>
      <c r="H16" s="62"/>
      <c r="I16" s="64" t="s">
        <v>96</v>
      </c>
      <c r="J16" s="65"/>
      <c r="K16" s="78">
        <v>2000</v>
      </c>
      <c r="L16" s="79"/>
      <c r="M16" s="80">
        <f>K16/O16</f>
        <v>80</v>
      </c>
      <c r="N16" s="81"/>
      <c r="O16" s="29">
        <v>25</v>
      </c>
      <c r="P16" s="52"/>
    </row>
    <row r="17" spans="1:1024" ht="61.5" customHeight="1">
      <c r="A17" s="131"/>
      <c r="B17" s="61" t="s">
        <v>61</v>
      </c>
      <c r="C17" s="62"/>
      <c r="D17" s="61" t="s">
        <v>97</v>
      </c>
      <c r="E17" s="63"/>
      <c r="F17" s="63"/>
      <c r="G17" s="63"/>
      <c r="H17" s="62"/>
      <c r="I17" s="64" t="s">
        <v>67</v>
      </c>
      <c r="J17" s="65"/>
      <c r="K17" s="78">
        <v>2000</v>
      </c>
      <c r="L17" s="79"/>
      <c r="M17" s="80">
        <f>K17/O17</f>
        <v>80</v>
      </c>
      <c r="N17" s="81"/>
      <c r="O17" s="29">
        <v>25</v>
      </c>
      <c r="P17" s="52"/>
    </row>
    <row r="18" spans="1:1024" ht="45" customHeight="1">
      <c r="A18" s="131"/>
      <c r="B18" s="67" t="s">
        <v>98</v>
      </c>
      <c r="C18" s="67"/>
      <c r="D18" s="67" t="s">
        <v>99</v>
      </c>
      <c r="E18" s="67"/>
      <c r="F18" s="67"/>
      <c r="G18" s="67"/>
      <c r="H18" s="67"/>
      <c r="I18" s="64" t="s">
        <v>68</v>
      </c>
      <c r="J18" s="64"/>
      <c r="K18" s="78">
        <v>1427.16</v>
      </c>
      <c r="L18" s="78"/>
      <c r="M18" s="80">
        <f>K18/O18</f>
        <v>57.086400000000005</v>
      </c>
      <c r="N18" s="81"/>
      <c r="O18" s="47">
        <v>25</v>
      </c>
      <c r="P18" s="52"/>
    </row>
    <row r="19" spans="1:1024" ht="42.75" customHeight="1">
      <c r="A19" s="131"/>
      <c r="B19" s="67" t="s">
        <v>100</v>
      </c>
      <c r="C19" s="67"/>
      <c r="D19" s="67" t="s">
        <v>101</v>
      </c>
      <c r="E19" s="67"/>
      <c r="F19" s="67"/>
      <c r="G19" s="67"/>
      <c r="H19" s="67"/>
      <c r="I19" s="64" t="s">
        <v>102</v>
      </c>
      <c r="J19" s="64"/>
      <c r="K19" s="78">
        <v>1331.6</v>
      </c>
      <c r="L19" s="78"/>
      <c r="M19" s="82">
        <f t="shared" ref="M19" si="1">K19/O19</f>
        <v>53.263999999999996</v>
      </c>
      <c r="N19" s="82"/>
      <c r="O19" s="47">
        <v>25</v>
      </c>
      <c r="P19" s="52"/>
    </row>
    <row r="20" spans="1:1024" ht="79.5" customHeight="1">
      <c r="A20" s="131"/>
      <c r="B20" s="97" t="s">
        <v>103</v>
      </c>
      <c r="C20" s="97"/>
      <c r="D20" s="97" t="s">
        <v>104</v>
      </c>
      <c r="E20" s="97"/>
      <c r="F20" s="97"/>
      <c r="G20" s="97"/>
      <c r="H20" s="97"/>
      <c r="I20" s="66" t="s">
        <v>105</v>
      </c>
      <c r="J20" s="66"/>
      <c r="K20" s="98">
        <v>1085.18</v>
      </c>
      <c r="L20" s="98"/>
      <c r="M20" s="134">
        <f>K20/O20</f>
        <v>21.703600000000002</v>
      </c>
      <c r="N20" s="134"/>
      <c r="O20" s="48">
        <v>50</v>
      </c>
      <c r="P20" s="52"/>
    </row>
    <row r="21" spans="1:1024" ht="45.75" customHeight="1">
      <c r="A21" s="131"/>
      <c r="B21" s="67" t="s">
        <v>106</v>
      </c>
      <c r="C21" s="67"/>
      <c r="D21" s="67" t="s">
        <v>107</v>
      </c>
      <c r="E21" s="67"/>
      <c r="F21" s="67"/>
      <c r="G21" s="67"/>
      <c r="H21" s="67"/>
      <c r="I21" s="64" t="s">
        <v>108</v>
      </c>
      <c r="J21" s="64"/>
      <c r="K21" s="78">
        <v>1081.1199999999999</v>
      </c>
      <c r="L21" s="78"/>
      <c r="M21" s="82">
        <f t="shared" ref="M21:M22" si="2">K21/O21</f>
        <v>21.622399999999999</v>
      </c>
      <c r="N21" s="82"/>
      <c r="O21" s="47">
        <v>50</v>
      </c>
      <c r="P21" s="53" t="s">
        <v>116</v>
      </c>
    </row>
    <row r="22" spans="1:1024" ht="48.75" customHeight="1">
      <c r="A22" s="131"/>
      <c r="B22" s="67" t="s">
        <v>109</v>
      </c>
      <c r="C22" s="67"/>
      <c r="D22" s="67" t="s">
        <v>110</v>
      </c>
      <c r="E22" s="67"/>
      <c r="F22" s="67"/>
      <c r="G22" s="67"/>
      <c r="H22" s="67"/>
      <c r="I22" s="64" t="s">
        <v>111</v>
      </c>
      <c r="J22" s="64"/>
      <c r="K22" s="78">
        <v>535</v>
      </c>
      <c r="L22" s="78"/>
      <c r="M22" s="82">
        <f t="shared" si="2"/>
        <v>21.4</v>
      </c>
      <c r="N22" s="82"/>
      <c r="O22" s="47">
        <v>25</v>
      </c>
      <c r="P22" s="54" t="s">
        <v>117</v>
      </c>
    </row>
    <row r="23" spans="1:1024" ht="45.75" customHeight="1">
      <c r="A23" s="131"/>
      <c r="B23" s="67" t="s">
        <v>112</v>
      </c>
      <c r="C23" s="67"/>
      <c r="D23" s="67" t="s">
        <v>113</v>
      </c>
      <c r="E23" s="67"/>
      <c r="F23" s="67"/>
      <c r="G23" s="67"/>
      <c r="H23" s="67"/>
      <c r="I23" s="64" t="s">
        <v>114</v>
      </c>
      <c r="J23" s="64"/>
      <c r="K23" s="78">
        <v>880.65</v>
      </c>
      <c r="L23" s="78"/>
      <c r="M23" s="82">
        <f t="shared" ref="M23" si="3">K23/O23</f>
        <v>17.613</v>
      </c>
      <c r="N23" s="82"/>
      <c r="O23" s="47">
        <v>50</v>
      </c>
      <c r="P23" s="54" t="s">
        <v>118</v>
      </c>
    </row>
    <row r="24" spans="1:1024" ht="26.25" customHeight="1">
      <c r="A24" s="132"/>
      <c r="B24" s="61"/>
      <c r="C24" s="63"/>
      <c r="D24" s="63"/>
      <c r="E24" s="63"/>
      <c r="F24" s="63"/>
      <c r="G24" s="63"/>
      <c r="H24" s="63"/>
      <c r="I24" s="63"/>
      <c r="J24" s="62"/>
      <c r="K24" s="133"/>
      <c r="L24" s="135"/>
      <c r="M24" s="126">
        <v>21.7</v>
      </c>
      <c r="N24" s="127"/>
      <c r="O24" s="29"/>
      <c r="P24" s="52"/>
    </row>
    <row r="25" spans="1:1024" ht="15" customHeight="1">
      <c r="A25" s="128" t="s">
        <v>53</v>
      </c>
      <c r="B25" s="129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</row>
    <row r="26" spans="1:1024" ht="26.25" customHeight="1">
      <c r="A26" s="129"/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</row>
    <row r="27" spans="1:1024" ht="26.25" customHeight="1">
      <c r="A27" s="95" t="s">
        <v>0</v>
      </c>
      <c r="B27" s="95" t="s">
        <v>7</v>
      </c>
      <c r="C27" s="95" t="s">
        <v>8</v>
      </c>
      <c r="D27" s="95" t="s">
        <v>9</v>
      </c>
      <c r="E27" s="95" t="s">
        <v>6</v>
      </c>
      <c r="F27" s="95" t="s">
        <v>10</v>
      </c>
      <c r="G27" s="102" t="s">
        <v>129</v>
      </c>
      <c r="H27" s="102"/>
      <c r="I27" s="102" t="s">
        <v>130</v>
      </c>
      <c r="J27" s="102"/>
      <c r="K27" s="102" t="s">
        <v>131</v>
      </c>
      <c r="L27" s="102"/>
      <c r="M27" s="96" t="s">
        <v>11</v>
      </c>
      <c r="N27" s="96"/>
      <c r="O27" s="100" t="s">
        <v>12</v>
      </c>
      <c r="P27" s="100" t="s">
        <v>39</v>
      </c>
      <c r="Q27" s="100" t="s">
        <v>41</v>
      </c>
      <c r="R27" s="100" t="s">
        <v>42</v>
      </c>
      <c r="AMG27"/>
      <c r="AMH27"/>
      <c r="AMI27"/>
      <c r="AMJ27"/>
    </row>
    <row r="28" spans="1:1024" ht="111" customHeight="1">
      <c r="A28" s="95"/>
      <c r="B28" s="95"/>
      <c r="C28" s="95"/>
      <c r="D28" s="95"/>
      <c r="E28" s="95"/>
      <c r="F28" s="95"/>
      <c r="G28" s="21" t="s">
        <v>13</v>
      </c>
      <c r="H28" s="21" t="s">
        <v>14</v>
      </c>
      <c r="I28" s="21" t="s">
        <v>13</v>
      </c>
      <c r="J28" s="21" t="s">
        <v>14</v>
      </c>
      <c r="K28" s="21" t="s">
        <v>13</v>
      </c>
      <c r="L28" s="21" t="s">
        <v>14</v>
      </c>
      <c r="M28" s="96"/>
      <c r="N28" s="96"/>
      <c r="O28" s="101"/>
      <c r="P28" s="101" t="s">
        <v>39</v>
      </c>
      <c r="Q28" s="101"/>
      <c r="R28" s="101"/>
      <c r="AME28"/>
      <c r="AMF28"/>
      <c r="AMG28"/>
      <c r="AMH28"/>
      <c r="AMI28"/>
      <c r="AMJ28"/>
    </row>
    <row r="29" spans="1:1024" ht="72" customHeight="1">
      <c r="A29" s="43">
        <v>1</v>
      </c>
      <c r="B29" s="37" t="s">
        <v>64</v>
      </c>
      <c r="C29" s="22" t="s">
        <v>65</v>
      </c>
      <c r="D29" s="22" t="s">
        <v>127</v>
      </c>
      <c r="E29" s="22">
        <v>25</v>
      </c>
      <c r="F29" s="22">
        <v>20</v>
      </c>
      <c r="G29" s="23">
        <v>1280.99</v>
      </c>
      <c r="H29" s="25">
        <f>G29/E29</f>
        <v>51.239600000000003</v>
      </c>
      <c r="I29" s="23">
        <v>1280.99</v>
      </c>
      <c r="J29" s="34">
        <f>I29/E29</f>
        <v>51.239600000000003</v>
      </c>
      <c r="K29" s="23">
        <v>1280.99</v>
      </c>
      <c r="L29" s="26">
        <f>K29/E29</f>
        <v>51.239600000000003</v>
      </c>
      <c r="M29" s="76">
        <f t="shared" ref="M29" si="4">H29</f>
        <v>51.239600000000003</v>
      </c>
      <c r="N29" s="76"/>
      <c r="O29" s="3" t="s">
        <v>66</v>
      </c>
      <c r="P29" s="49" t="s">
        <v>40</v>
      </c>
      <c r="Q29" s="38">
        <v>10</v>
      </c>
      <c r="R29" s="39">
        <f t="shared" ref="R29" si="5">E29*F29</f>
        <v>500</v>
      </c>
      <c r="AME29"/>
      <c r="AMF29"/>
      <c r="AMG29"/>
      <c r="AMH29"/>
      <c r="AMI29"/>
      <c r="AMJ29"/>
    </row>
    <row r="30" spans="1:1024" ht="20.25" customHeight="1">
      <c r="A30" s="70" t="s">
        <v>56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40"/>
      <c r="Q30" s="40"/>
      <c r="R30" s="41"/>
      <c r="AME30"/>
      <c r="AMF30"/>
      <c r="AMG30"/>
      <c r="AMH30"/>
      <c r="AMI30"/>
      <c r="AMJ30"/>
    </row>
    <row r="31" spans="1:1024" ht="4.5" customHeight="1">
      <c r="A31" s="124" t="s">
        <v>54</v>
      </c>
      <c r="B31" s="124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</row>
    <row r="32" spans="1:1024" ht="3" customHeight="1">
      <c r="A32" s="125"/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</row>
    <row r="33" spans="1:1024" ht="134.25" customHeight="1">
      <c r="A33" s="125"/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</row>
    <row r="34" spans="1:1024" ht="64.5" customHeight="1">
      <c r="A34" s="2" t="s">
        <v>0</v>
      </c>
      <c r="B34" s="4" t="s">
        <v>7</v>
      </c>
      <c r="C34" s="4" t="s">
        <v>8</v>
      </c>
      <c r="D34" s="94" t="s">
        <v>15</v>
      </c>
      <c r="E34" s="94"/>
      <c r="F34" s="94"/>
      <c r="G34" s="94"/>
      <c r="H34" s="2" t="s">
        <v>9</v>
      </c>
      <c r="I34" s="19" t="s">
        <v>43</v>
      </c>
      <c r="J34" s="94" t="s">
        <v>44</v>
      </c>
      <c r="K34" s="94"/>
      <c r="L34" s="2" t="s">
        <v>16</v>
      </c>
      <c r="M34" s="94" t="s">
        <v>17</v>
      </c>
      <c r="N34" s="94"/>
      <c r="AMI34"/>
      <c r="AMJ34"/>
    </row>
    <row r="35" spans="1:1024" ht="39" customHeight="1">
      <c r="A35" s="84">
        <v>1</v>
      </c>
      <c r="B35" s="85" t="str">
        <f>B29</f>
        <v>ГЕПАРИН НАТРИЯ</v>
      </c>
      <c r="C35" s="88" t="str">
        <f>C29</f>
        <v>РАСТВОР ДЛЯ ВНУТРИВЕННОГО И ПОДКОЖНОГО ВВЕДЕНИЯ ; дозировка: 5000 ЕД/мл 5 мл*</v>
      </c>
      <c r="D35" s="57">
        <v>225</v>
      </c>
      <c r="E35" s="57"/>
      <c r="F35" s="57"/>
      <c r="G35" s="57"/>
      <c r="H35" s="91" t="str">
        <f>D29</f>
        <v>см[3*];^мл</v>
      </c>
      <c r="I35" s="35">
        <f>D35*25</f>
        <v>5625</v>
      </c>
      <c r="J35" s="58">
        <v>1300</v>
      </c>
      <c r="K35" s="58"/>
      <c r="L35" s="24" t="s">
        <v>119</v>
      </c>
      <c r="M35" s="69">
        <f>J35/25</f>
        <v>52</v>
      </c>
      <c r="N35" s="69"/>
      <c r="AMI35"/>
      <c r="AMJ35"/>
    </row>
    <row r="36" spans="1:1024" ht="39" customHeight="1">
      <c r="A36" s="84"/>
      <c r="B36" s="86"/>
      <c r="C36" s="89"/>
      <c r="D36" s="57">
        <v>145</v>
      </c>
      <c r="E36" s="57"/>
      <c r="F36" s="57"/>
      <c r="G36" s="57"/>
      <c r="H36" s="92"/>
      <c r="I36" s="50">
        <f>D36*25</f>
        <v>3625</v>
      </c>
      <c r="J36" s="58">
        <v>1300</v>
      </c>
      <c r="K36" s="58"/>
      <c r="L36" s="24" t="s">
        <v>120</v>
      </c>
      <c r="M36" s="69">
        <f>J36/25</f>
        <v>52</v>
      </c>
      <c r="N36" s="69"/>
      <c r="AMI36"/>
      <c r="AMJ36"/>
    </row>
    <row r="37" spans="1:1024" ht="39" customHeight="1">
      <c r="A37" s="84"/>
      <c r="B37" s="86"/>
      <c r="C37" s="89"/>
      <c r="D37" s="57">
        <v>230</v>
      </c>
      <c r="E37" s="57"/>
      <c r="F37" s="57"/>
      <c r="G37" s="57"/>
      <c r="H37" s="92"/>
      <c r="I37" s="50">
        <f>D37*25</f>
        <v>5750</v>
      </c>
      <c r="J37" s="58">
        <v>1300</v>
      </c>
      <c r="K37" s="58"/>
      <c r="L37" s="24" t="s">
        <v>121</v>
      </c>
      <c r="M37" s="69">
        <f>J37/25</f>
        <v>52</v>
      </c>
      <c r="N37" s="69"/>
      <c r="AMI37"/>
      <c r="AMJ37"/>
    </row>
    <row r="38" spans="1:1024" ht="39" customHeight="1">
      <c r="A38" s="84"/>
      <c r="B38" s="86"/>
      <c r="C38" s="89"/>
      <c r="D38" s="57">
        <v>100</v>
      </c>
      <c r="E38" s="57"/>
      <c r="F38" s="57"/>
      <c r="G38" s="57"/>
      <c r="H38" s="92"/>
      <c r="I38" s="50">
        <f>D38*25</f>
        <v>2500</v>
      </c>
      <c r="J38" s="58">
        <v>1400.78</v>
      </c>
      <c r="K38" s="58"/>
      <c r="L38" s="24" t="s">
        <v>122</v>
      </c>
      <c r="M38" s="69">
        <f>J38/25</f>
        <v>56.031199999999998</v>
      </c>
      <c r="N38" s="69"/>
      <c r="AMI38"/>
      <c r="AMJ38"/>
    </row>
    <row r="39" spans="1:1024" ht="39" customHeight="1">
      <c r="A39" s="84"/>
      <c r="B39" s="86"/>
      <c r="C39" s="89"/>
      <c r="D39" s="57">
        <v>100</v>
      </c>
      <c r="E39" s="57"/>
      <c r="F39" s="57"/>
      <c r="G39" s="57"/>
      <c r="H39" s="92"/>
      <c r="I39" s="50">
        <f>D39*25</f>
        <v>2500</v>
      </c>
      <c r="J39" s="58">
        <v>1400.78</v>
      </c>
      <c r="K39" s="58"/>
      <c r="L39" s="24" t="s">
        <v>123</v>
      </c>
      <c r="M39" s="69">
        <f>J39/25</f>
        <v>56.031199999999998</v>
      </c>
      <c r="N39" s="69"/>
      <c r="AMI39"/>
      <c r="AMJ39"/>
    </row>
    <row r="40" spans="1:1024" ht="23.25" customHeight="1">
      <c r="A40" s="84"/>
      <c r="B40" s="87"/>
      <c r="C40" s="90"/>
      <c r="D40" s="57"/>
      <c r="E40" s="57"/>
      <c r="F40" s="57"/>
      <c r="G40" s="57"/>
      <c r="H40" s="93"/>
      <c r="I40" s="28">
        <f>SUM(I35:I39)</f>
        <v>20000</v>
      </c>
      <c r="J40" s="58"/>
      <c r="K40" s="59"/>
      <c r="L40" s="60"/>
      <c r="M40" s="68">
        <f>(M35*I35+M36*I36+M37*I37+M38*I38+M39*I39)/I40</f>
        <v>53.007800000000003</v>
      </c>
      <c r="N40" s="68"/>
      <c r="AMI40"/>
      <c r="AMJ40"/>
    </row>
    <row r="41" spans="1:1024" ht="14.25" customHeight="1"/>
    <row r="42" spans="1:1024">
      <c r="A42" s="104" t="s">
        <v>132</v>
      </c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</row>
    <row r="43" spans="1:1024" ht="156.75" customHeight="1">
      <c r="A43" s="5" t="s">
        <v>0</v>
      </c>
      <c r="B43" s="5" t="s">
        <v>7</v>
      </c>
      <c r="C43" s="5" t="str">
        <f>C27</f>
        <v>Дозировка, лекарственная форма</v>
      </c>
      <c r="D43" s="108" t="s">
        <v>9</v>
      </c>
      <c r="E43" s="109"/>
      <c r="F43" s="109"/>
      <c r="G43" s="110"/>
      <c r="H43" s="103" t="s">
        <v>19</v>
      </c>
      <c r="I43" s="103"/>
      <c r="J43" s="103" t="s">
        <v>20</v>
      </c>
      <c r="K43" s="103"/>
      <c r="L43" s="5" t="s">
        <v>21</v>
      </c>
      <c r="M43" s="56" t="s">
        <v>128</v>
      </c>
      <c r="N43" s="5" t="s">
        <v>22</v>
      </c>
    </row>
    <row r="44" spans="1:1024" ht="72.75" customHeight="1">
      <c r="A44" s="42">
        <f>A29</f>
        <v>1</v>
      </c>
      <c r="B44" s="44" t="str">
        <f t="shared" ref="B44:D44" si="6">B29</f>
        <v>ГЕПАРИН НАТРИЯ</v>
      </c>
      <c r="C44" s="7" t="str">
        <f t="shared" si="6"/>
        <v>РАСТВОР ДЛЯ ВНУТРИВЕННОГО И ПОДКОЖНОГО ВВЕДЕНИЯ ; дозировка: 5000 ЕД/мл 5 мл*</v>
      </c>
      <c r="D44" s="111" t="str">
        <f t="shared" si="6"/>
        <v>см[3*];^мл</v>
      </c>
      <c r="E44" s="112"/>
      <c r="F44" s="113"/>
      <c r="G44" s="114"/>
      <c r="H44" s="116">
        <v>21.7</v>
      </c>
      <c r="I44" s="116"/>
      <c r="J44" s="115">
        <v>53.01</v>
      </c>
      <c r="K44" s="115"/>
      <c r="L44" s="18">
        <f>M29</f>
        <v>51.239600000000003</v>
      </c>
      <c r="M44" s="6"/>
      <c r="N44" s="20">
        <v>21.7</v>
      </c>
      <c r="O44" s="30"/>
    </row>
    <row r="45" spans="1:1024">
      <c r="A45" s="105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</row>
    <row r="46" spans="1:1024" ht="45" customHeight="1">
      <c r="A46" s="106" t="s">
        <v>58</v>
      </c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</row>
    <row r="47" spans="1:1024">
      <c r="A47" s="8"/>
      <c r="B47" s="9" t="s">
        <v>23</v>
      </c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024">
      <c r="A48" s="8"/>
      <c r="B48" s="10" t="s">
        <v>24</v>
      </c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024" ht="90" customHeight="1">
      <c r="A49" s="107" t="s">
        <v>25</v>
      </c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</row>
    <row r="50" spans="1:1024" ht="60.75" customHeight="1">
      <c r="A50" s="5" t="s">
        <v>0</v>
      </c>
      <c r="B50" s="5" t="s">
        <v>7</v>
      </c>
      <c r="C50" s="5" t="str">
        <f>C27</f>
        <v>Дозировка, лекарственная форма</v>
      </c>
      <c r="D50" s="103" t="s">
        <v>9</v>
      </c>
      <c r="E50" s="103"/>
      <c r="F50" s="103"/>
      <c r="G50" s="103"/>
      <c r="H50" s="17" t="s">
        <v>38</v>
      </c>
      <c r="I50" s="103" t="s">
        <v>26</v>
      </c>
      <c r="J50" s="103"/>
      <c r="K50" s="103" t="s">
        <v>27</v>
      </c>
      <c r="L50" s="103"/>
      <c r="M50" s="103" t="s">
        <v>28</v>
      </c>
      <c r="N50" s="103"/>
      <c r="O50" s="36" t="s">
        <v>18</v>
      </c>
      <c r="AMJ50"/>
    </row>
    <row r="51" spans="1:1024" ht="72.75" customHeight="1">
      <c r="A51" s="42">
        <f>A29</f>
        <v>1</v>
      </c>
      <c r="B51" s="44" t="str">
        <f>B44</f>
        <v>ГЕПАРИН НАТРИЯ</v>
      </c>
      <c r="C51" s="11" t="str">
        <f t="shared" ref="C51:D51" si="7">C29</f>
        <v>РАСТВОР ДЛЯ ВНУТРИВЕННОГО И ПОДКОЖНОГО ВВЕДЕНИЯ ; дозировка: 5000 ЕД/мл 5 мл*</v>
      </c>
      <c r="D51" s="119" t="str">
        <f t="shared" si="7"/>
        <v>см[3*];^мл</v>
      </c>
      <c r="E51" s="119"/>
      <c r="F51" s="119"/>
      <c r="G51" s="119"/>
      <c r="H51" s="12">
        <f>E29*F29</f>
        <v>500</v>
      </c>
      <c r="I51" s="120">
        <f>N44</f>
        <v>21.7</v>
      </c>
      <c r="J51" s="120"/>
      <c r="K51" s="121">
        <v>26.25</v>
      </c>
      <c r="L51" s="121"/>
      <c r="M51" s="120">
        <f t="shared" ref="M51" si="8">K51*H51</f>
        <v>13125</v>
      </c>
      <c r="N51" s="120"/>
      <c r="O51" s="45">
        <f>Q29</f>
        <v>10</v>
      </c>
      <c r="AMJ51"/>
    </row>
    <row r="52" spans="1:1024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123">
        <f>SUM(M51:N51)</f>
        <v>13125</v>
      </c>
      <c r="N52" s="123"/>
    </row>
    <row r="53" spans="1:1024" ht="28.5" customHeight="1">
      <c r="A53" s="46"/>
      <c r="B53" s="122" t="s">
        <v>133</v>
      </c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</row>
    <row r="54" spans="1:1024" ht="17.25" customHeight="1">
      <c r="B54" s="70" t="str">
        <f>A30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</row>
    <row r="55" spans="1:1024">
      <c r="B55" s="31" t="s">
        <v>46</v>
      </c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14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</row>
    <row r="56" spans="1:1024">
      <c r="B56" s="32" t="s">
        <v>29</v>
      </c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14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</row>
    <row r="57" spans="1:1024" ht="26.25" customHeight="1">
      <c r="B57" s="117" t="s">
        <v>30</v>
      </c>
      <c r="C57" s="118"/>
      <c r="D57" s="118"/>
      <c r="E57" s="118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4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</row>
    <row r="58" spans="1:1024">
      <c r="B58" s="32" t="s">
        <v>31</v>
      </c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14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</row>
    <row r="59" spans="1:1024">
      <c r="B59" s="33" t="s">
        <v>55</v>
      </c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14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</row>
    <row r="60" spans="1:1024">
      <c r="B60" s="32" t="s">
        <v>32</v>
      </c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14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</row>
    <row r="61" spans="1:1024">
      <c r="B61" s="32" t="s">
        <v>33</v>
      </c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14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</row>
    <row r="62" spans="1:1024">
      <c r="B62" s="32" t="s">
        <v>124</v>
      </c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14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</row>
    <row r="63" spans="1:1024">
      <c r="B63" s="32" t="s">
        <v>62</v>
      </c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14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</row>
    <row r="64" spans="1:1024" ht="27" customHeight="1">
      <c r="B64" s="117" t="s">
        <v>134</v>
      </c>
      <c r="C64" s="118"/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4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</row>
    <row r="65" spans="2:36">
      <c r="B65" s="32" t="s">
        <v>34</v>
      </c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14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</row>
    <row r="66" spans="2:36">
      <c r="B66" s="32" t="s">
        <v>47</v>
      </c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14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</row>
    <row r="67" spans="2:36">
      <c r="B67" s="32" t="s">
        <v>35</v>
      </c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14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</row>
    <row r="68" spans="2:36" ht="27" customHeight="1">
      <c r="B68" s="117" t="s">
        <v>36</v>
      </c>
      <c r="C68" s="118"/>
      <c r="D68" s="118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4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</row>
    <row r="69" spans="2:36" ht="26.25" customHeight="1">
      <c r="B69" s="117" t="s">
        <v>37</v>
      </c>
      <c r="C69" s="118"/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4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</row>
    <row r="70" spans="2:36" ht="23.25" customHeight="1">
      <c r="B70" s="117" t="s">
        <v>48</v>
      </c>
      <c r="C70" s="118"/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4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</row>
    <row r="71" spans="2:36">
      <c r="B71" s="32" t="s">
        <v>49</v>
      </c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14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</row>
    <row r="72" spans="2:36">
      <c r="B72" s="32" t="s">
        <v>50</v>
      </c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14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</row>
    <row r="73" spans="2:36">
      <c r="B73" s="13"/>
    </row>
    <row r="74" spans="2:36">
      <c r="B74" s="1" t="s">
        <v>51</v>
      </c>
      <c r="C74" s="16"/>
    </row>
    <row r="76" spans="2:36">
      <c r="C76" s="16"/>
    </row>
  </sheetData>
  <mergeCells count="180">
    <mergeCell ref="A4:A24"/>
    <mergeCell ref="B8:C8"/>
    <mergeCell ref="D8:H8"/>
    <mergeCell ref="I8:J8"/>
    <mergeCell ref="K6:L6"/>
    <mergeCell ref="M6:N6"/>
    <mergeCell ref="B7:C7"/>
    <mergeCell ref="B4:C4"/>
    <mergeCell ref="D4:H4"/>
    <mergeCell ref="I4:J4"/>
    <mergeCell ref="K4:L4"/>
    <mergeCell ref="M4:N4"/>
    <mergeCell ref="B6:C6"/>
    <mergeCell ref="D6:H6"/>
    <mergeCell ref="I6:J6"/>
    <mergeCell ref="B18:C18"/>
    <mergeCell ref="D18:H18"/>
    <mergeCell ref="I18:J18"/>
    <mergeCell ref="B5:C5"/>
    <mergeCell ref="B23:C23"/>
    <mergeCell ref="M20:N20"/>
    <mergeCell ref="B16:C16"/>
    <mergeCell ref="D16:H16"/>
    <mergeCell ref="B22:C22"/>
    <mergeCell ref="D22:H22"/>
    <mergeCell ref="K12:L12"/>
    <mergeCell ref="M15:N15"/>
    <mergeCell ref="K17:L17"/>
    <mergeCell ref="M17:N17"/>
    <mergeCell ref="I23:J23"/>
    <mergeCell ref="K21:L21"/>
    <mergeCell ref="M21:N21"/>
    <mergeCell ref="I21:J21"/>
    <mergeCell ref="I16:J16"/>
    <mergeCell ref="D7:H7"/>
    <mergeCell ref="I7:J7"/>
    <mergeCell ref="K7:L7"/>
    <mergeCell ref="B14:C14"/>
    <mergeCell ref="D14:H14"/>
    <mergeCell ref="K5:L5"/>
    <mergeCell ref="M5:N5"/>
    <mergeCell ref="B24:J24"/>
    <mergeCell ref="D5:H5"/>
    <mergeCell ref="I5:J5"/>
    <mergeCell ref="K15:L15"/>
    <mergeCell ref="M14:N14"/>
    <mergeCell ref="M7:N7"/>
    <mergeCell ref="M8:N8"/>
    <mergeCell ref="B13:C13"/>
    <mergeCell ref="D13:H13"/>
    <mergeCell ref="I13:J13"/>
    <mergeCell ref="K13:L13"/>
    <mergeCell ref="M13:N13"/>
    <mergeCell ref="B9:C9"/>
    <mergeCell ref="D9:H9"/>
    <mergeCell ref="B11:C11"/>
    <mergeCell ref="D11:H11"/>
    <mergeCell ref="I11:J11"/>
    <mergeCell ref="D12:H12"/>
    <mergeCell ref="K10:L10"/>
    <mergeCell ref="D23:H23"/>
    <mergeCell ref="I22:J22"/>
    <mergeCell ref="K22:L22"/>
    <mergeCell ref="M22:N22"/>
    <mergeCell ref="K23:L23"/>
    <mergeCell ref="M23:N23"/>
    <mergeCell ref="I12:J12"/>
    <mergeCell ref="D20:H20"/>
    <mergeCell ref="I20:J20"/>
    <mergeCell ref="K11:L11"/>
    <mergeCell ref="M11:N11"/>
    <mergeCell ref="K24:L24"/>
    <mergeCell ref="M24:N24"/>
    <mergeCell ref="A25:N26"/>
    <mergeCell ref="A27:A28"/>
    <mergeCell ref="B27:B28"/>
    <mergeCell ref="C27:C28"/>
    <mergeCell ref="M52:N52"/>
    <mergeCell ref="H43:I43"/>
    <mergeCell ref="J43:K43"/>
    <mergeCell ref="H44:I44"/>
    <mergeCell ref="M36:N36"/>
    <mergeCell ref="M38:N38"/>
    <mergeCell ref="J36:K36"/>
    <mergeCell ref="J37:K37"/>
    <mergeCell ref="A31:N33"/>
    <mergeCell ref="A35:A40"/>
    <mergeCell ref="J44:K44"/>
    <mergeCell ref="B70:O70"/>
    <mergeCell ref="B57:O57"/>
    <mergeCell ref="B64:O64"/>
    <mergeCell ref="B69:O69"/>
    <mergeCell ref="B68:O68"/>
    <mergeCell ref="D51:G51"/>
    <mergeCell ref="I51:J51"/>
    <mergeCell ref="K51:L51"/>
    <mergeCell ref="M51:N51"/>
    <mergeCell ref="B54:O54"/>
    <mergeCell ref="B53:O53"/>
    <mergeCell ref="Q27:Q28"/>
    <mergeCell ref="R27:R28"/>
    <mergeCell ref="P27:P28"/>
    <mergeCell ref="D50:G50"/>
    <mergeCell ref="I50:J50"/>
    <mergeCell ref="A42:N42"/>
    <mergeCell ref="K50:L50"/>
    <mergeCell ref="A45:N45"/>
    <mergeCell ref="A46:N46"/>
    <mergeCell ref="A49:N49"/>
    <mergeCell ref="M50:N50"/>
    <mergeCell ref="M37:N37"/>
    <mergeCell ref="J38:K38"/>
    <mergeCell ref="J39:K39"/>
    <mergeCell ref="D43:G43"/>
    <mergeCell ref="D44:G44"/>
    <mergeCell ref="O27:O28"/>
    <mergeCell ref="I27:J27"/>
    <mergeCell ref="K27:L27"/>
    <mergeCell ref="G27:H27"/>
    <mergeCell ref="B3:C3"/>
    <mergeCell ref="D3:H3"/>
    <mergeCell ref="I3:J3"/>
    <mergeCell ref="K3:L3"/>
    <mergeCell ref="M3:N3"/>
    <mergeCell ref="B15:C15"/>
    <mergeCell ref="B20:C20"/>
    <mergeCell ref="D15:H15"/>
    <mergeCell ref="I15:J15"/>
    <mergeCell ref="K8:L8"/>
    <mergeCell ref="B19:C19"/>
    <mergeCell ref="D19:H19"/>
    <mergeCell ref="I19:J19"/>
    <mergeCell ref="K19:L19"/>
    <mergeCell ref="M19:N19"/>
    <mergeCell ref="K20:L20"/>
    <mergeCell ref="M10:N10"/>
    <mergeCell ref="I9:J9"/>
    <mergeCell ref="K9:L9"/>
    <mergeCell ref="M9:N9"/>
    <mergeCell ref="B10:C10"/>
    <mergeCell ref="D10:H10"/>
    <mergeCell ref="I10:J10"/>
    <mergeCell ref="B12:C12"/>
    <mergeCell ref="M29:N29"/>
    <mergeCell ref="B35:B40"/>
    <mergeCell ref="C35:C40"/>
    <mergeCell ref="D35:G35"/>
    <mergeCell ref="H35:H40"/>
    <mergeCell ref="J35:K35"/>
    <mergeCell ref="M35:N35"/>
    <mergeCell ref="D40:G40"/>
    <mergeCell ref="J40:L40"/>
    <mergeCell ref="D34:G34"/>
    <mergeCell ref="J34:K34"/>
    <mergeCell ref="M34:N34"/>
    <mergeCell ref="M40:N40"/>
    <mergeCell ref="D38:G38"/>
    <mergeCell ref="D39:G39"/>
    <mergeCell ref="M39:N39"/>
    <mergeCell ref="A30:O30"/>
    <mergeCell ref="D36:G36"/>
    <mergeCell ref="D37:G37"/>
    <mergeCell ref="A1:O1"/>
    <mergeCell ref="A2:O2"/>
    <mergeCell ref="K16:L16"/>
    <mergeCell ref="M16:N16"/>
    <mergeCell ref="K18:L18"/>
    <mergeCell ref="M18:N18"/>
    <mergeCell ref="M12:N12"/>
    <mergeCell ref="I14:J14"/>
    <mergeCell ref="K14:L14"/>
    <mergeCell ref="D27:D28"/>
    <mergeCell ref="E27:E28"/>
    <mergeCell ref="F27:F28"/>
    <mergeCell ref="M27:N28"/>
    <mergeCell ref="B17:C17"/>
    <mergeCell ref="D17:H17"/>
    <mergeCell ref="I17:J17"/>
    <mergeCell ref="B21:C21"/>
    <mergeCell ref="D21:H21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2024-04-26T08:35:26Z</cp:lastPrinted>
  <dcterms:created xsi:type="dcterms:W3CDTF">2006-09-16T00:00:00Z</dcterms:created>
  <dcterms:modified xsi:type="dcterms:W3CDTF">2024-04-26T08:36:03Z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