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2024\44ФЗ\Шумская М.Я\ВЕСЫ\"/>
    </mc:Choice>
  </mc:AlternateContent>
  <xr:revisionPtr revIDLastSave="0" documentId="13_ncr:1_{BF945DB0-4A38-44DD-B503-22FA6AB41ADF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НМЦК" sheetId="4" r:id="rId1"/>
  </sheets>
  <definedNames>
    <definedName name="_xlnm.Print_Titles" localSheetId="0">НМЦК!$A:$N,НМЦК!$1:$3</definedName>
    <definedName name="_xlnm.Print_Area" localSheetId="0">НМЦК!$1:$3</definedName>
  </definedNames>
  <calcPr calcId="181029"/>
</workbook>
</file>

<file path=xl/calcChain.xml><?xml version="1.0" encoding="utf-8"?>
<calcChain xmlns="http://schemas.openxmlformats.org/spreadsheetml/2006/main">
  <c r="F5" i="4" l="1"/>
  <c r="G5" i="4"/>
  <c r="E5" i="4"/>
  <c r="H4" i="4"/>
  <c r="I4" i="4" s="1"/>
  <c r="J4" i="4" s="1"/>
  <c r="K4" i="4"/>
  <c r="L4" i="4" s="1"/>
  <c r="M4" i="4" s="1"/>
  <c r="N4" i="4" s="1"/>
  <c r="N5" i="4" l="1"/>
</calcChain>
</file>

<file path=xl/sharedStrings.xml><?xml version="1.0" encoding="utf-8"?>
<sst xmlns="http://schemas.openxmlformats.org/spreadsheetml/2006/main" count="20" uniqueCount="20">
  <si>
    <t>Наименование оборудования (инвентаря)</t>
  </si>
  <si>
    <t>Ед. изм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</si>
  <si>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</si>
  <si>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</si>
  <si>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</si>
  <si>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</si>
  <si>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</si>
  <si>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</si>
  <si>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</si>
  <si>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</si>
  <si>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</si>
  <si>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</si>
  <si>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1</t>
  </si>
  <si>
    <t>Кол-во замен</t>
  </si>
  <si>
    <t>Поставщик №1</t>
  </si>
  <si>
    <t xml:space="preserve">Поставщик №2  </t>
  </si>
  <si>
    <t xml:space="preserve">Поставщик №3 </t>
  </si>
  <si>
    <t>Балетный скотч Allcolor 670</t>
  </si>
  <si>
    <t>Расчет НМЦК на закупку ПОЧТОВЫХ ВЕСОВ для нужд  Санкт-Петербургского бюджетного учреждения культуры "Большой концертный зал "Октябрьский"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</si>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</sst>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b/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2</xdr:row>
      <xdr:rowOff>952500</xdr:rowOff>
    </xdr:from>
    <xdr:to>
      <xdr:col>9</xdr:col>
      <xdr:colOff>0</xdr:colOff>
      <xdr:row>2</xdr:row>
      <xdr:rowOff>1310640</xdr:rowOff>
    </xdr:to>
    <xdr:pic>
      <xdr:nvPicPr>
        <xdr:cNvPr id="1636" name="Picture 1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6320" y="2788920"/>
          <a:ext cx="693420" cy="35814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7</xdr:col>
      <xdr:colOff>30480</xdr:colOff>
      <xdr:row>2</xdr:row>
      <xdr:rowOff>922020</xdr:rowOff>
    </xdr:from>
    <xdr:to>
      <xdr:col>7</xdr:col>
      <xdr:colOff>990600</xdr:colOff>
      <xdr:row>2</xdr:row>
      <xdr:rowOff>1348740</xdr:rowOff>
    </xdr:to>
    <xdr:pic>
      <xdr:nvPicPr>
        <xdr:cNvPr id="1637" name="Picture 2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45280" y="2769870"/>
          <a:ext cx="960120" cy="42672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9</xdr:col>
      <xdr:colOff>22860</xdr:colOff>
      <xdr:row>2</xdr:row>
      <xdr:rowOff>952500</xdr:rowOff>
    </xdr:from>
    <xdr:to>
      <xdr:col>10</xdr:col>
      <xdr:colOff>0</xdr:colOff>
      <xdr:row>2</xdr:row>
      <xdr:rowOff>1310640</xdr:rowOff>
    </xdr:to>
    <xdr:pic>
      <xdr:nvPicPr>
        <xdr:cNvPr id="1638" name="Picture 1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62600" y="2788920"/>
          <a:ext cx="91440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22859</xdr:colOff>
      <xdr:row>2</xdr:row>
      <xdr:rowOff>922020</xdr:rowOff>
    </xdr:from>
    <xdr:to>
      <xdr:col>8</xdr:col>
      <xdr:colOff>942974</xdr:colOff>
      <xdr:row>2</xdr:row>
      <xdr:rowOff>1363980</xdr:rowOff>
    </xdr:to>
    <xdr:pic>
      <xdr:nvPicPr>
        <xdr:cNvPr id="1639" name="Picture 2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61609" y="2769870"/>
          <a:ext cx="920115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22859</xdr:colOff>
      <xdr:row>2</xdr:row>
      <xdr:rowOff>1600200</xdr:rowOff>
    </xdr:from>
    <xdr:to>
      <xdr:col>10</xdr:col>
      <xdr:colOff>1514474</xdr:colOff>
      <xdr:row>2</xdr:row>
      <xdr:rowOff>1965960</xdr:rowOff>
    </xdr:to>
    <xdr:pic>
      <xdr:nvPicPr>
        <xdr:cNvPr id="1640" name="Picture 5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538084" y="3448050"/>
          <a:ext cx="1491615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274320</xdr:colOff>
      <xdr:row>2</xdr:row>
      <xdr:rowOff>1402080</xdr:rowOff>
    </xdr:from>
    <xdr:to>
      <xdr:col>10</xdr:col>
      <xdr:colOff>434340</xdr:colOff>
      <xdr:row>2</xdr:row>
      <xdr:rowOff>1623060</xdr:rowOff>
    </xdr:to>
    <xdr:pic>
      <xdr:nvPicPr>
        <xdr:cNvPr id="1641" name="Picture 6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751320" y="3238500"/>
          <a:ext cx="16002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4" customWidth="1"/>
    <col min="2" max="2" width="18.85546875" customWidth="1"/>
    <col min="3" max="3" width="6.140625" customWidth="1"/>
    <col min="4" max="4" width="6.28515625" customWidth="1"/>
    <col min="5" max="5" width="12.7109375" customWidth="1"/>
    <col min="6" max="6" width="10.28515625" customWidth="1"/>
    <col min="7" max="7" width="9.85546875" customWidth="1"/>
    <col min="8" max="8" width="16.85546875" customWidth="1"/>
    <col min="9" max="9" width="20.42578125" customWidth="1"/>
    <col min="10" max="10" width="13.7109375" customWidth="1"/>
    <col min="11" max="11" width="24.28515625" customWidth="1"/>
    <col min="12" max="12" width="10.5703125" customWidth="1"/>
    <col min="13" max="14" width="12.28515625" customWidth="1"/>
  </cols>
  <sheetData>
    <row r="1" spans="1:14" ht="41.25" customHeight="1" x14ac:dyDescent="0.2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7.75" customHeight="1" x14ac:dyDescent="0.2">
      <c r="A2" s="1">
        <v>1</v>
      </c>
      <c r="B2" s="12" t="s">
        <v>0</v>
      </c>
      <c r="C2" s="12" t="s">
        <v>1</v>
      </c>
      <c r="D2" s="12" t="s">
        <v>13</v>
      </c>
      <c r="E2" s="12" t="s">
        <v>2</v>
      </c>
      <c r="F2" s="12"/>
      <c r="G2" s="12"/>
      <c r="H2" s="14" t="s">
        <v>5</v>
      </c>
      <c r="I2" s="14"/>
      <c r="J2" s="14"/>
      <c r="K2" s="12" t="s">
        <v>6</v>
      </c>
      <c r="L2" s="12"/>
      <c r="M2" s="12"/>
      <c r="N2" s="12"/>
    </row>
    <row r="3" spans="1:14" ht="188.25" customHeight="1" x14ac:dyDescent="0.2">
      <c r="A3" s="7"/>
      <c r="B3" s="13"/>
      <c r="C3" s="13"/>
      <c r="D3" s="13"/>
      <c r="E3" s="2" t="s">
        <v>14</v>
      </c>
      <c r="F3" s="2" t="s">
        <v>15</v>
      </c>
      <c r="G3" s="2" t="s">
        <v>16</v>
      </c>
      <c r="H3" s="2" t="s">
        <v>3</v>
      </c>
      <c r="I3" s="2" t="s">
        <v>4</v>
      </c>
      <c r="J3" s="2" t="s">
        <v>7</v>
      </c>
      <c r="K3" s="8" t="s">
        <v>8</v>
      </c>
      <c r="L3" s="2" t="s">
        <v>9</v>
      </c>
      <c r="M3" s="2" t="s">
        <v>10</v>
      </c>
      <c r="N3" s="2" t="s">
        <v>11</v>
      </c>
    </row>
    <row r="4" spans="1:14" ht="45.75" customHeight="1" x14ac:dyDescent="0.2">
      <c r="A4" s="6" t="s">
        <v>12</v>
      </c>
      <c r="B4" s="9" t="s">
        <v>17</v>
      </c>
      <c r="C4" s="5" t="s">
        <v>19</v>
      </c>
      <c r="D4" s="5">
        <v>1</v>
      </c>
      <c r="E4" s="10">
        <v>6110</v>
      </c>
      <c r="F4" s="10">
        <v>6000</v>
      </c>
      <c r="G4" s="10">
        <v>5757</v>
      </c>
      <c r="H4" s="3">
        <f>AVERAGE(E4:G4)</f>
        <v>5955.666666666667</v>
      </c>
      <c r="I4" s="3">
        <f>SQRT(((SUM((POWER(E4-H4,2)),(POWER(F4-H4,2)),(POWER(G4-H4,2)))/(COLUMNS(E4:G4)-1))))</f>
        <v>180.62760955439046</v>
      </c>
      <c r="J4" s="3">
        <f>I4/H4*100</f>
        <v>3.032869696441324</v>
      </c>
      <c r="K4" s="4">
        <f>((D4/3)*(SUM(E4:G4)))</f>
        <v>5955.6666666666661</v>
      </c>
      <c r="L4" s="4">
        <f>K4/D4</f>
        <v>5955.6666666666661</v>
      </c>
      <c r="M4" s="4">
        <f>ROUNDDOWN(L4,2)</f>
        <v>5955.66</v>
      </c>
      <c r="N4" s="4">
        <f>M4*D4</f>
        <v>5955.66</v>
      </c>
    </row>
    <row r="5" spans="1:14" ht="15" x14ac:dyDescent="0.2">
      <c r="E5" s="10">
        <f>SUMPRODUCT(E4:E4,$D4:$D4)</f>
        <v>6110</v>
      </c>
      <c r="F5" s="10">
        <f>SUMPRODUCT(F4:F4,$D4:$D4)</f>
        <v>6000</v>
      </c>
      <c r="G5" s="10">
        <f>SUMPRODUCT(G4:G4,$D4:$D4)</f>
        <v>5757</v>
      </c>
      <c r="N5" s="4">
        <f>SUM(N4:N4)</f>
        <v>5955.66</v>
      </c>
    </row>
  </sheetData>
  <mergeCells count="7">
    <mergeCell ref="A1:N1"/>
    <mergeCell ref="K2:N2"/>
    <mergeCell ref="D2:D3"/>
    <mergeCell ref="B2:B3"/>
    <mergeCell ref="H2:J2"/>
    <mergeCell ref="C2:C3"/>
    <mergeCell ref="E2:G2"/>
  </mergeCells>
  <phoneticPr fontId="10" type="noConversion"/>
  <pageMargins left="0.11811023622047245" right="0.11811023622047245" top="0.15748031496062992" bottom="0.15748031496062992" header="0.31496062992125984" footer="0.31496062992125984"/>
  <pageSetup paperSize="9" scale="80" fitToHeight="0" orientation="landscape" r:id="rId1"/>
  <headerFooter>
    <oddFooter>&amp;L&amp;12Расчет подготовил: ведущий специалист по размещению госзаказа _________________ Щеглова Д.С.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НМЦК</vt:lpstr>
      <vt:lpstr>НМЦК!Заголовки_для_печати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Госзакупки</cp:lastModifiedBy>
  <cp:lastPrinted>2024-03-22T10:49:26Z</cp:lastPrinted>
  <dcterms:created xsi:type="dcterms:W3CDTF">1996-10-08T23:32:33Z</dcterms:created>
  <dcterms:modified xsi:type="dcterms:W3CDTF">2024-05-28T11:15:49Z</dcterms:modified>
</cp:coreProperties>
</file>