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05" yWindow="-105" windowWidth="20730" windowHeight="11760" tabRatio="730"/>
  </bookViews>
  <sheets>
    <sheet name="4 126-3500ОИ-3500УИС" sheetId="10" r:id="rId1"/>
  </sheets>
  <definedNames>
    <definedName name="_xlnm._FilterDatabase" localSheetId="0" hidden="1">'4 126-3500ОИ-3500УИС'!$B$10:$N$22</definedName>
  </definedNames>
  <calcPr calcId="191029" calcOnSave="0" concurrentCalc="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12" i="10"/>
  <c r="N12"/>
  <c r="M13"/>
  <c r="N13"/>
  <c r="M14"/>
  <c r="N14"/>
  <c r="M15"/>
  <c r="N15"/>
  <c r="M16"/>
  <c r="N16"/>
  <c r="M17"/>
  <c r="N17"/>
  <c r="M18"/>
  <c r="N18"/>
  <c r="M19"/>
  <c r="N19"/>
  <c r="M20"/>
  <c r="N20"/>
  <c r="M21"/>
  <c r="N21"/>
  <c r="N22"/>
  <c r="K21"/>
  <c r="L21"/>
  <c r="K20"/>
  <c r="L20"/>
  <c r="K19"/>
  <c r="L19"/>
  <c r="K18"/>
  <c r="L18"/>
  <c r="K17"/>
  <c r="L17"/>
  <c r="K16"/>
  <c r="L16"/>
  <c r="K15"/>
  <c r="L15"/>
  <c r="K14"/>
  <c r="L14"/>
  <c r="K13"/>
  <c r="L13"/>
  <c r="K12"/>
  <c r="L12"/>
</calcChain>
</file>

<file path=xl/sharedStrings.xml><?xml version="1.0" encoding="utf-8"?>
<sst xmlns="http://schemas.openxmlformats.org/spreadsheetml/2006/main" count="57" uniqueCount="39">
  <si>
    <t>№ п/п</t>
  </si>
  <si>
    <t>СОГЛАСОВАНО</t>
  </si>
  <si>
    <t xml:space="preserve">УТВЕРЖДАЮ </t>
  </si>
  <si>
    <t>Периодичность оказания услуги</t>
  </si>
  <si>
    <t>Цена за единицу товара</t>
  </si>
  <si>
    <t>НМЦК, руб.</t>
  </si>
  <si>
    <t>Среднее квадратичное отклонение (σ)</t>
  </si>
  <si>
    <t xml:space="preserve">Коэффициент вариации цены
( V )
</t>
  </si>
  <si>
    <t xml:space="preserve">Наименование </t>
  </si>
  <si>
    <t xml:space="preserve">                                                                                                                                                                                  ИТОГО</t>
  </si>
  <si>
    <t>Директор ГБОУ средняя школа №257 
Пушкинского района Санкт- Петербурга</t>
  </si>
  <si>
    <t>_______________________ А.Ю.Иванов</t>
  </si>
  <si>
    <t>Средняя цена услуги, руб.&lt;ц&gt;*</t>
  </si>
  <si>
    <t>Расчет составил: Администратор  ГБОУ средняя  школа  №257 Пушкинского района Санкт-Петербурга – Додонова Н.А..</t>
  </si>
  <si>
    <t xml:space="preserve">Кол-во  </t>
  </si>
  <si>
    <t>Начальник отдела образования администрации Пушкинского района Санкт-Петербурга</t>
  </si>
  <si>
    <t>_______________________Н.П. Микушева</t>
  </si>
  <si>
    <t>Расчет составил: Заместитель доректора  ГБОУ средняя  школа  №257 Пушкинского района Санкт-Петербурга –  Ширякова Я.С.</t>
  </si>
  <si>
    <t>«___» ______________2024 г.</t>
  </si>
  <si>
    <t>«__» ________________2024 г.</t>
  </si>
  <si>
    <t>Ед.Изм</t>
  </si>
  <si>
    <t>Саморезы универсальные 35x3,5 мм желтые (200 шт.)</t>
  </si>
  <si>
    <t>Саморезы универсальные 40x4,0 мм оцинкованные (200 шт.)</t>
  </si>
  <si>
    <t>Саморезы универсальные 50x5,0 мм оцинкованные (150 шт.)</t>
  </si>
  <si>
    <t>Саморезы клопы 32x4,2 мм (1000 шт.)</t>
  </si>
  <si>
    <t>Саморезы клопы 50 (51)x4,2 мм (100 шт.)</t>
  </si>
  <si>
    <t>Саморезы клопы 32x4,2 мм усиленные Hard-Fix (50 шт.)</t>
  </si>
  <si>
    <t>Саморезы клопы 16x4,2 мм усиленные Hard-Fix (100 шт.)</t>
  </si>
  <si>
    <t>Саморезы клопы 38 (41)x4,2 мм (200 шт.)</t>
  </si>
  <si>
    <t>Саморезы клопы 32x4,2 мм (200 шт.)</t>
  </si>
  <si>
    <t>Саморезы клопы 13x4,2 мм (200 шт.)</t>
  </si>
  <si>
    <t>упак</t>
  </si>
  <si>
    <t>Ценовое предложение № 1, исх.б/н от 16.05.2024  вх.73 от 23.05.2024</t>
  </si>
  <si>
    <t>Ценовое предложение № 2, исх.б/н от 16.05.2024  вх.74 от 23.05.2024</t>
  </si>
  <si>
    <t xml:space="preserve">Ценовое предложение № 3, исх.б/н от 16.05.2024  вх.75 от 23.05.2024 </t>
  </si>
  <si>
    <t>ОКПД</t>
  </si>
  <si>
    <t>25.94.11.190</t>
  </si>
  <si>
    <t xml:space="preserve">Расчет начальной (максимальной) цены контракта 
на  поставку саморезов для нужд ГБОУ средняя школа  № 257 Пушкинского района Санкт-Петербурга
</t>
  </si>
  <si>
    <r>
      <t xml:space="preserve">*&lt;ц&gt; - средняя арифметическая величина цены единицы товара, работы, услуги.
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 
Для определения НМЦК направлен запрос о предоставлении ценовой информации пяти поставщикам, обладающим опытом поставок соответствующих товаров (согласно п.3.7.1 части III Методических рекомендаций). На запрос  получены ценовые предложения от трех  поставщиков, на основании которых проведено определение однородности совокупности значений выявленных цен, согласно п. 3.20 части III Методических рекомендаций.
В целях определения однородной совокупности значений выявленных цен, используемых в расчете НМЦК, определен коэффициент вариации:**σ=√(∑_(i=1)^n▒〖(цi-&lt;ц&gt;)〗^(2 )/(n-1)),  где σ – среднее квадратичное отклонение;
цi – цена единицы товара, работы, услуги, указанная в источнике с номером i  ***V=  σ/(&lt;ц&gt;)*100, где V– 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
Согласно пункту 3.21 части III Методических рекомендаций НМЦК методом сопоставимых рыночных цен (анализа рынка) определяется 
по следующей формуле: ****  где:
  - НМЦК, определяемая методом сопоставимых рыночных цен (анализа рынка);
v - количество (объем) закупаемого товара (работы, услуги);
n - количество значений, используемых в расчете;
i - номер источника ценовой информации;
  - - цена единицы товара, работы, услуги, представленная в источнике с номером i. 
НМЦК определена в </t>
    </r>
    <r>
      <rPr>
        <b/>
        <sz val="10"/>
        <rFont val="Times New Roman"/>
        <family val="1"/>
        <charset val="204"/>
      </rPr>
      <t>6 195,92  (Шесть тысяч сто девяносто пять) рублей  92  копейки . Го</t>
    </r>
    <r>
      <rPr>
        <b/>
        <sz val="10"/>
        <color theme="1"/>
        <rFont val="Times New Roman"/>
        <family val="1"/>
        <charset val="204"/>
      </rPr>
      <t>сударственный контракт на  поставку</t>
    </r>
    <r>
      <rPr>
        <b/>
        <sz val="10"/>
        <rFont val="Times New Roman"/>
        <family val="1"/>
        <charset val="204"/>
      </rPr>
      <t xml:space="preserve"> саморезов для нужд</t>
    </r>
    <r>
      <rPr>
        <b/>
        <sz val="10"/>
        <color theme="1"/>
        <rFont val="Times New Roman"/>
        <family val="1"/>
        <charset val="204"/>
      </rPr>
      <t xml:space="preserve"> ГБОУ средняя школа  № 257 Пушкинского района Санкт-Петербурга</t>
    </r>
    <r>
      <rPr>
        <sz val="10"/>
        <color theme="1"/>
        <rFont val="Times New Roman"/>
        <family val="1"/>
        <charset val="204"/>
      </rPr>
      <t xml:space="preserve">
</t>
    </r>
  </si>
</sst>
</file>

<file path=xl/styles.xml><?xml version="1.0" encoding="utf-8"?>
<styleSheet xmlns="http://schemas.openxmlformats.org/spreadsheetml/2006/main">
  <fonts count="15">
    <font>
      <sz val="11"/>
      <color theme="1"/>
      <name val="Calibri"/>
      <family val="2"/>
      <charset val="204"/>
      <scheme val="minor"/>
    </font>
    <font>
      <sz val="10"/>
      <color theme="1"/>
      <name val="Times New Roman"/>
      <family val="1"/>
      <charset val="204"/>
    </font>
    <font>
      <sz val="11"/>
      <color theme="1"/>
      <name val="Times New Roman"/>
      <family val="1"/>
      <charset val="204"/>
    </font>
    <font>
      <b/>
      <sz val="11"/>
      <color theme="1"/>
      <name val="Times New Roman"/>
      <family val="1"/>
      <charset val="204"/>
    </font>
    <font>
      <b/>
      <sz val="11"/>
      <name val="Times New Roman"/>
      <family val="1"/>
      <charset val="204"/>
    </font>
    <font>
      <b/>
      <sz val="10"/>
      <name val="Times New Roman"/>
      <family val="1"/>
      <charset val="204"/>
    </font>
    <font>
      <sz val="10"/>
      <name val="Arial"/>
      <family val="2"/>
    </font>
    <font>
      <sz val="11"/>
      <color indexed="8"/>
      <name val="Times New Roman"/>
      <family val="1"/>
      <charset val="204"/>
    </font>
    <font>
      <sz val="11"/>
      <color indexed="8"/>
      <name val="Calibri"/>
      <family val="2"/>
      <charset val="204"/>
    </font>
    <font>
      <sz val="11"/>
      <color rgb="FF000000"/>
      <name val="Times New Roman"/>
      <family val="1"/>
      <charset val="204"/>
    </font>
    <font>
      <sz val="10"/>
      <color theme="1"/>
      <name val="Arial"/>
      <family val="2"/>
      <charset val="204"/>
    </font>
    <font>
      <sz val="11"/>
      <color theme="1"/>
      <name val="Calibri"/>
      <family val="2"/>
      <charset val="204"/>
      <scheme val="minor"/>
    </font>
    <font>
      <b/>
      <sz val="10"/>
      <color theme="1"/>
      <name val="Times New Roman"/>
      <family val="1"/>
      <charset val="204"/>
    </font>
    <font>
      <sz val="11"/>
      <name val="Times New Roman"/>
      <family val="1"/>
      <charset val="204"/>
    </font>
    <font>
      <sz val="12"/>
      <name val="Calibri"/>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0" fontId="6" fillId="0" borderId="0"/>
    <xf numFmtId="0" fontId="7" fillId="0" borderId="0"/>
    <xf numFmtId="0" fontId="8" fillId="0" borderId="0"/>
    <xf numFmtId="9" fontId="11" fillId="0" borderId="0" applyFont="0" applyFill="0" applyBorder="0" applyAlignment="0" applyProtection="0"/>
  </cellStyleXfs>
  <cellXfs count="44">
    <xf numFmtId="0" fontId="0" fillId="0" borderId="0" xfId="0"/>
    <xf numFmtId="0" fontId="3" fillId="0" borderId="0" xfId="0" applyFont="1"/>
    <xf numFmtId="0" fontId="2" fillId="0" borderId="0" xfId="0" applyFont="1"/>
    <xf numFmtId="0" fontId="2" fillId="0" borderId="0" xfId="0" applyFont="1" applyAlignment="1">
      <alignment horizontal="center"/>
    </xf>
    <xf numFmtId="0" fontId="1" fillId="0" borderId="0" xfId="0" applyFont="1"/>
    <xf numFmtId="0" fontId="10" fillId="0" borderId="0" xfId="0" applyFont="1" applyFill="1" applyBorder="1" applyAlignment="1">
      <alignment horizontal="left"/>
    </xf>
    <xf numFmtId="0" fontId="2" fillId="3" borderId="1" xfId="0" applyNumberFormat="1" applyFont="1" applyFill="1" applyBorder="1" applyAlignment="1">
      <alignment horizontal="center" vertical="center" wrapText="1"/>
    </xf>
    <xf numFmtId="0" fontId="2" fillId="3" borderId="0" xfId="0" applyFont="1" applyFill="1"/>
    <xf numFmtId="0" fontId="3" fillId="3" borderId="0" xfId="0" applyFont="1" applyFill="1" applyAlignment="1">
      <alignment horizontal="left" vertical="center"/>
    </xf>
    <xf numFmtId="0" fontId="2" fillId="3" borderId="0" xfId="0" applyFont="1" applyFill="1" applyAlignment="1">
      <alignment horizontal="left" vertical="center"/>
    </xf>
    <xf numFmtId="0" fontId="10" fillId="3" borderId="0" xfId="0" applyFont="1" applyFill="1" applyBorder="1" applyAlignment="1">
      <alignment horizontal="left"/>
    </xf>
    <xf numFmtId="0" fontId="1" fillId="3" borderId="0" xfId="0" applyFont="1" applyFill="1"/>
    <xf numFmtId="0" fontId="1" fillId="3" borderId="0" xfId="0" applyFont="1" applyFill="1" applyAlignment="1">
      <alignment horizontal="center" vertical="top"/>
    </xf>
    <xf numFmtId="0" fontId="2" fillId="3" borderId="0" xfId="0" applyFont="1" applyFill="1" applyAlignment="1">
      <alignment horizontal="center"/>
    </xf>
    <xf numFmtId="2" fontId="4" fillId="3" borderId="1" xfId="0" applyNumberFormat="1" applyFont="1" applyFill="1" applyBorder="1" applyAlignment="1">
      <alignment horizontal="center" vertical="center" wrapText="1"/>
    </xf>
    <xf numFmtId="10" fontId="4" fillId="3" borderId="1" xfId="4" applyNumberFormat="1" applyFont="1" applyFill="1" applyBorder="1" applyAlignment="1">
      <alignment horizontal="center" vertical="center" wrapText="1"/>
    </xf>
    <xf numFmtId="2" fontId="13" fillId="3" borderId="1" xfId="0" applyNumberFormat="1" applyFont="1" applyFill="1" applyBorder="1" applyAlignment="1">
      <alignment horizontal="center" vertical="center"/>
    </xf>
    <xf numFmtId="4" fontId="2" fillId="3" borderId="1" xfId="0" applyNumberFormat="1" applyFont="1" applyFill="1" applyBorder="1" applyAlignment="1">
      <alignment horizontal="center" vertical="center"/>
    </xf>
    <xf numFmtId="4" fontId="3" fillId="3" borderId="1" xfId="0" applyNumberFormat="1" applyFont="1" applyFill="1" applyBorder="1" applyAlignment="1">
      <alignment horizontal="center"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14" fillId="3" borderId="1" xfId="0" applyFont="1" applyFill="1" applyBorder="1" applyAlignment="1">
      <alignment horizontal="left" vertical="top" wrapText="1"/>
    </xf>
    <xf numFmtId="0" fontId="1" fillId="0" borderId="0" xfId="0" applyFont="1" applyBorder="1" applyAlignment="1">
      <alignment horizontal="left" vertical="top" wrapText="1"/>
    </xf>
    <xf numFmtId="0" fontId="9" fillId="2" borderId="0" xfId="0" applyFont="1" applyFill="1" applyAlignment="1">
      <alignment horizontal="left" vertical="center" wrapText="1"/>
    </xf>
    <xf numFmtId="0" fontId="4"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0" xfId="0" applyFont="1" applyFill="1" applyAlignment="1">
      <alignment horizontal="center" vertical="center" wrapText="1"/>
    </xf>
    <xf numFmtId="0" fontId="3" fillId="0" borderId="0" xfId="0" applyFont="1" applyAlignment="1">
      <alignment horizontal="left" vertical="center"/>
    </xf>
    <xf numFmtId="0" fontId="2" fillId="0" borderId="0" xfId="0" applyFont="1" applyAlignment="1">
      <alignment horizontal="left" vertical="center" wrapText="1"/>
    </xf>
    <xf numFmtId="0" fontId="2" fillId="3" borderId="0" xfId="0" applyFont="1" applyFill="1" applyAlignment="1">
      <alignment horizontal="left" vertical="center" wrapText="1"/>
    </xf>
  </cellXfs>
  <cellStyles count="5">
    <cellStyle name="Обычный" xfId="0" builtinId="0"/>
    <cellStyle name="Обычный 2" xfId="1"/>
    <cellStyle name="Обычный 2 2" xfId="3"/>
    <cellStyle name="Обычный 3" xfId="2"/>
    <cellStyle name="Процентный"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N26"/>
  <sheetViews>
    <sheetView tabSelected="1" zoomScale="90" zoomScaleNormal="90" workbookViewId="0">
      <selection activeCell="D16" sqref="D16"/>
    </sheetView>
  </sheetViews>
  <sheetFormatPr defaultColWidth="9.140625" defaultRowHeight="15"/>
  <cols>
    <col min="1" max="1" width="4.28515625" style="2" customWidth="1"/>
    <col min="2" max="2" width="4.85546875" style="2" customWidth="1"/>
    <col min="3" max="3" width="15.7109375" style="2" customWidth="1"/>
    <col min="4" max="4" width="40.85546875" style="2" customWidth="1"/>
    <col min="5" max="5" width="8" style="7" customWidth="1"/>
    <col min="6" max="6" width="8.28515625" style="7" customWidth="1"/>
    <col min="7" max="7" width="11.5703125" style="7" hidden="1" customWidth="1"/>
    <col min="8" max="8" width="14.28515625" style="7" customWidth="1"/>
    <col min="9" max="9" width="14.140625" style="7" customWidth="1"/>
    <col min="10" max="11" width="15.7109375" style="7" customWidth="1"/>
    <col min="12" max="12" width="10.5703125" style="7" customWidth="1"/>
    <col min="13" max="13" width="11" style="7" customWidth="1"/>
    <col min="14" max="14" width="13" style="7" customWidth="1"/>
    <col min="15" max="16384" width="9.140625" style="2"/>
  </cols>
  <sheetData>
    <row r="1" spans="2:14" ht="20.25" customHeight="1">
      <c r="B1" s="41" t="s">
        <v>2</v>
      </c>
      <c r="C1" s="41"/>
      <c r="D1" s="41"/>
      <c r="E1" s="41"/>
      <c r="F1" s="41"/>
      <c r="G1" s="41"/>
      <c r="H1" s="41"/>
      <c r="I1" s="41"/>
      <c r="J1" s="8" t="s">
        <v>1</v>
      </c>
      <c r="K1" s="8"/>
      <c r="L1" s="8"/>
      <c r="M1" s="8"/>
      <c r="N1" s="9"/>
    </row>
    <row r="2" spans="2:14" ht="49.9" customHeight="1">
      <c r="B2" s="42" t="s">
        <v>10</v>
      </c>
      <c r="C2" s="42"/>
      <c r="D2" s="42"/>
      <c r="E2" s="42"/>
      <c r="F2" s="42"/>
      <c r="G2" s="42"/>
      <c r="H2" s="42"/>
      <c r="I2" s="42"/>
      <c r="J2" s="43" t="s">
        <v>15</v>
      </c>
      <c r="K2" s="43"/>
      <c r="L2" s="43"/>
      <c r="M2" s="43"/>
      <c r="N2" s="43"/>
    </row>
    <row r="3" spans="2:14" ht="30" customHeight="1">
      <c r="B3" s="42" t="s">
        <v>11</v>
      </c>
      <c r="C3" s="42"/>
      <c r="D3" s="42"/>
      <c r="E3" s="42"/>
      <c r="F3" s="42"/>
      <c r="G3" s="42"/>
      <c r="H3" s="42"/>
      <c r="I3" s="42"/>
      <c r="J3" s="43" t="s">
        <v>16</v>
      </c>
      <c r="K3" s="43"/>
      <c r="L3" s="43"/>
      <c r="M3" s="43"/>
      <c r="N3" s="43"/>
    </row>
    <row r="4" spans="2:14" s="4" customFormat="1" ht="12.75">
      <c r="D4" s="5" t="s">
        <v>18</v>
      </c>
      <c r="E4" s="10"/>
      <c r="F4" s="10"/>
      <c r="G4" s="11"/>
      <c r="H4" s="11"/>
      <c r="I4" s="12"/>
      <c r="J4" s="10" t="s">
        <v>19</v>
      </c>
      <c r="K4" s="10"/>
      <c r="L4" s="10"/>
      <c r="M4" s="10"/>
      <c r="N4" s="10"/>
    </row>
    <row r="5" spans="2:14">
      <c r="D5" s="40" t="s">
        <v>37</v>
      </c>
      <c r="E5" s="40"/>
      <c r="F5" s="40"/>
      <c r="G5" s="40"/>
      <c r="H5" s="40"/>
      <c r="I5" s="40"/>
      <c r="J5" s="40"/>
      <c r="K5" s="40"/>
      <c r="L5" s="40"/>
      <c r="M5" s="40"/>
      <c r="N5" s="40"/>
    </row>
    <row r="6" spans="2:14" ht="15" customHeight="1">
      <c r="D6" s="40"/>
      <c r="E6" s="40"/>
      <c r="F6" s="40"/>
      <c r="G6" s="40"/>
      <c r="H6" s="40"/>
      <c r="I6" s="40"/>
      <c r="J6" s="40"/>
      <c r="K6" s="40"/>
      <c r="L6" s="40"/>
      <c r="M6" s="40"/>
      <c r="N6" s="40"/>
    </row>
    <row r="7" spans="2:14" ht="28.15" customHeight="1">
      <c r="D7" s="40"/>
      <c r="E7" s="40"/>
      <c r="F7" s="40"/>
      <c r="G7" s="40"/>
      <c r="H7" s="40"/>
      <c r="I7" s="40"/>
      <c r="J7" s="40"/>
      <c r="K7" s="40"/>
      <c r="L7" s="40"/>
      <c r="M7" s="40"/>
      <c r="N7" s="40"/>
    </row>
    <row r="8" spans="2:14" ht="17.25" customHeight="1">
      <c r="D8" s="40"/>
      <c r="E8" s="40"/>
      <c r="F8" s="40"/>
      <c r="G8" s="40"/>
      <c r="H8" s="40"/>
      <c r="I8" s="40"/>
      <c r="J8" s="40"/>
      <c r="K8" s="40"/>
      <c r="L8" s="40"/>
      <c r="M8" s="40"/>
      <c r="N8" s="40"/>
    </row>
    <row r="9" spans="2:14">
      <c r="D9" s="3"/>
      <c r="E9" s="13"/>
      <c r="F9" s="13"/>
      <c r="G9" s="13"/>
      <c r="H9" s="13"/>
      <c r="I9" s="13"/>
      <c r="J9" s="13"/>
      <c r="K9" s="13"/>
      <c r="L9" s="13"/>
      <c r="M9" s="13"/>
      <c r="N9" s="13"/>
    </row>
    <row r="10" spans="2:14" ht="15" customHeight="1">
      <c r="B10" s="33" t="s">
        <v>0</v>
      </c>
      <c r="C10" s="34" t="s">
        <v>35</v>
      </c>
      <c r="D10" s="36" t="s">
        <v>8</v>
      </c>
      <c r="E10" s="31" t="s">
        <v>20</v>
      </c>
      <c r="F10" s="31" t="s">
        <v>14</v>
      </c>
      <c r="G10" s="30" t="s">
        <v>3</v>
      </c>
      <c r="H10" s="27" t="s">
        <v>4</v>
      </c>
      <c r="I10" s="27"/>
      <c r="J10" s="27"/>
      <c r="K10" s="28" t="s">
        <v>6</v>
      </c>
      <c r="L10" s="28" t="s">
        <v>7</v>
      </c>
      <c r="M10" s="30" t="s">
        <v>12</v>
      </c>
      <c r="N10" s="28" t="s">
        <v>5</v>
      </c>
    </row>
    <row r="11" spans="2:14" ht="88.9" customHeight="1">
      <c r="B11" s="34"/>
      <c r="C11" s="35"/>
      <c r="D11" s="37"/>
      <c r="E11" s="38"/>
      <c r="F11" s="39"/>
      <c r="G11" s="31"/>
      <c r="H11" s="23" t="s">
        <v>32</v>
      </c>
      <c r="I11" s="23" t="s">
        <v>33</v>
      </c>
      <c r="J11" s="23" t="s">
        <v>34</v>
      </c>
      <c r="K11" s="29"/>
      <c r="L11" s="29"/>
      <c r="M11" s="31"/>
      <c r="N11" s="29"/>
    </row>
    <row r="12" spans="2:14" s="7" customFormat="1" ht="31.5" customHeight="1">
      <c r="B12" s="6">
        <v>1</v>
      </c>
      <c r="C12" s="24" t="s">
        <v>36</v>
      </c>
      <c r="D12" s="19" t="s">
        <v>21</v>
      </c>
      <c r="E12" s="19" t="s">
        <v>31</v>
      </c>
      <c r="F12" s="20">
        <v>2</v>
      </c>
      <c r="G12" s="22"/>
      <c r="H12" s="21">
        <v>226.2</v>
      </c>
      <c r="I12" s="21">
        <v>240</v>
      </c>
      <c r="J12" s="21">
        <v>230</v>
      </c>
      <c r="K12" s="14">
        <f t="shared" ref="K12:K21" si="0">STDEV(H12:J12)</f>
        <v>7.1283471670039606</v>
      </c>
      <c r="L12" s="15">
        <f t="shared" ref="L12:L21" si="1">K12/M12</f>
        <v>3.0716366471340375E-2</v>
      </c>
      <c r="M12" s="16">
        <f t="shared" ref="M12:M21" si="2">ROUND((H12+I12+J12)/3,2)</f>
        <v>232.07</v>
      </c>
      <c r="N12" s="17">
        <f t="shared" ref="N12:N21" si="3">ROUND((F12*M12),2)</f>
        <v>464.14</v>
      </c>
    </row>
    <row r="13" spans="2:14" s="7" customFormat="1" ht="30">
      <c r="B13" s="6">
        <v>2</v>
      </c>
      <c r="C13" s="24" t="s">
        <v>36</v>
      </c>
      <c r="D13" s="19" t="s">
        <v>22</v>
      </c>
      <c r="E13" s="19" t="s">
        <v>31</v>
      </c>
      <c r="F13" s="20">
        <v>1</v>
      </c>
      <c r="G13" s="22"/>
      <c r="H13" s="21">
        <v>306.8</v>
      </c>
      <c r="I13" s="21">
        <v>315</v>
      </c>
      <c r="J13" s="21">
        <v>310</v>
      </c>
      <c r="K13" s="14">
        <f t="shared" si="0"/>
        <v>4.1327956639543597</v>
      </c>
      <c r="L13" s="15">
        <f t="shared" si="1"/>
        <v>1.3305845666305084E-2</v>
      </c>
      <c r="M13" s="16">
        <f t="shared" si="2"/>
        <v>310.60000000000002</v>
      </c>
      <c r="N13" s="17">
        <f t="shared" si="3"/>
        <v>310.60000000000002</v>
      </c>
    </row>
    <row r="14" spans="2:14" s="7" customFormat="1" ht="30">
      <c r="B14" s="6">
        <v>3</v>
      </c>
      <c r="C14" s="24" t="s">
        <v>36</v>
      </c>
      <c r="D14" s="19" t="s">
        <v>23</v>
      </c>
      <c r="E14" s="19" t="s">
        <v>31</v>
      </c>
      <c r="F14" s="20">
        <v>1</v>
      </c>
      <c r="G14" s="22"/>
      <c r="H14" s="21">
        <v>440.7</v>
      </c>
      <c r="I14" s="21">
        <v>470</v>
      </c>
      <c r="J14" s="21">
        <v>450</v>
      </c>
      <c r="K14" s="14">
        <f t="shared" si="0"/>
        <v>14.972085136457563</v>
      </c>
      <c r="L14" s="15">
        <f t="shared" si="1"/>
        <v>3.3009425527388413E-2</v>
      </c>
      <c r="M14" s="16">
        <f t="shared" si="2"/>
        <v>453.57</v>
      </c>
      <c r="N14" s="17">
        <f t="shared" si="3"/>
        <v>453.57</v>
      </c>
    </row>
    <row r="15" spans="2:14" s="7" customFormat="1" ht="15.75">
      <c r="B15" s="6">
        <v>4</v>
      </c>
      <c r="C15" s="24" t="s">
        <v>36</v>
      </c>
      <c r="D15" s="19" t="s">
        <v>24</v>
      </c>
      <c r="E15" s="19" t="s">
        <v>31</v>
      </c>
      <c r="F15" s="20">
        <v>1</v>
      </c>
      <c r="G15" s="22"/>
      <c r="H15" s="21">
        <v>1593.8</v>
      </c>
      <c r="I15" s="21">
        <v>1700</v>
      </c>
      <c r="J15" s="21">
        <v>1600</v>
      </c>
      <c r="K15" s="14">
        <f t="shared" si="0"/>
        <v>59.605480732339828</v>
      </c>
      <c r="L15" s="15">
        <f t="shared" si="1"/>
        <v>3.6539310311806031E-2</v>
      </c>
      <c r="M15" s="16">
        <f t="shared" si="2"/>
        <v>1631.27</v>
      </c>
      <c r="N15" s="17">
        <f t="shared" si="3"/>
        <v>1631.27</v>
      </c>
    </row>
    <row r="16" spans="2:14" s="7" customFormat="1" ht="15.75">
      <c r="B16" s="6">
        <v>5</v>
      </c>
      <c r="C16" s="24" t="s">
        <v>36</v>
      </c>
      <c r="D16" s="19" t="s">
        <v>25</v>
      </c>
      <c r="E16" s="19" t="s">
        <v>31</v>
      </c>
      <c r="F16" s="20">
        <v>2</v>
      </c>
      <c r="G16" s="22"/>
      <c r="H16" s="21">
        <v>266.5</v>
      </c>
      <c r="I16" s="21">
        <v>280</v>
      </c>
      <c r="J16" s="21">
        <v>270</v>
      </c>
      <c r="K16" s="14">
        <f t="shared" si="0"/>
        <v>7.0059498523279009</v>
      </c>
      <c r="L16" s="15">
        <f t="shared" si="1"/>
        <v>2.574108039948525E-2</v>
      </c>
      <c r="M16" s="16">
        <f t="shared" si="2"/>
        <v>272.17</v>
      </c>
      <c r="N16" s="17">
        <f t="shared" si="3"/>
        <v>544.34</v>
      </c>
    </row>
    <row r="17" spans="2:14" s="7" customFormat="1" ht="30" customHeight="1">
      <c r="B17" s="6">
        <v>6</v>
      </c>
      <c r="C17" s="24" t="s">
        <v>36</v>
      </c>
      <c r="D17" s="19" t="s">
        <v>26</v>
      </c>
      <c r="E17" s="19" t="s">
        <v>31</v>
      </c>
      <c r="F17" s="20">
        <v>2</v>
      </c>
      <c r="G17" s="22"/>
      <c r="H17" s="21">
        <v>219.7</v>
      </c>
      <c r="I17" s="21">
        <v>225</v>
      </c>
      <c r="J17" s="21">
        <v>220</v>
      </c>
      <c r="K17" s="14">
        <f t="shared" si="0"/>
        <v>2.9771350881902143</v>
      </c>
      <c r="L17" s="15">
        <f t="shared" si="1"/>
        <v>1.3436544153947802E-2</v>
      </c>
      <c r="M17" s="16">
        <f t="shared" si="2"/>
        <v>221.57</v>
      </c>
      <c r="N17" s="17">
        <f t="shared" si="3"/>
        <v>443.14</v>
      </c>
    </row>
    <row r="18" spans="2:14" s="7" customFormat="1" ht="30">
      <c r="B18" s="6">
        <v>7</v>
      </c>
      <c r="C18" s="24" t="s">
        <v>36</v>
      </c>
      <c r="D18" s="19" t="s">
        <v>27</v>
      </c>
      <c r="E18" s="19" t="s">
        <v>31</v>
      </c>
      <c r="F18" s="20">
        <v>2</v>
      </c>
      <c r="G18" s="22"/>
      <c r="H18" s="21">
        <v>301.60000000000002</v>
      </c>
      <c r="I18" s="21">
        <v>320</v>
      </c>
      <c r="J18" s="21">
        <v>303</v>
      </c>
      <c r="K18" s="14">
        <f t="shared" si="0"/>
        <v>10.243046421841495</v>
      </c>
      <c r="L18" s="15">
        <f t="shared" si="1"/>
        <v>3.3235063017006801E-2</v>
      </c>
      <c r="M18" s="16">
        <f t="shared" si="2"/>
        <v>308.2</v>
      </c>
      <c r="N18" s="17">
        <f t="shared" si="3"/>
        <v>616.4</v>
      </c>
    </row>
    <row r="19" spans="2:14" s="7" customFormat="1" ht="15.75">
      <c r="B19" s="6">
        <v>8</v>
      </c>
      <c r="C19" s="24" t="s">
        <v>36</v>
      </c>
      <c r="D19" s="19" t="s">
        <v>28</v>
      </c>
      <c r="E19" s="19" t="s">
        <v>31</v>
      </c>
      <c r="F19" s="20">
        <v>2</v>
      </c>
      <c r="G19" s="22"/>
      <c r="H19" s="21">
        <v>347.1</v>
      </c>
      <c r="I19" s="21">
        <v>370</v>
      </c>
      <c r="J19" s="21">
        <v>350</v>
      </c>
      <c r="K19" s="14">
        <f t="shared" si="0"/>
        <v>12.468760964907451</v>
      </c>
      <c r="L19" s="15">
        <f t="shared" si="1"/>
        <v>3.5054149465581816E-2</v>
      </c>
      <c r="M19" s="16">
        <f t="shared" si="2"/>
        <v>355.7</v>
      </c>
      <c r="N19" s="17">
        <f t="shared" si="3"/>
        <v>711.4</v>
      </c>
    </row>
    <row r="20" spans="2:14" s="7" customFormat="1" ht="15.75">
      <c r="B20" s="6">
        <v>9</v>
      </c>
      <c r="C20" s="24" t="s">
        <v>36</v>
      </c>
      <c r="D20" s="19" t="s">
        <v>29</v>
      </c>
      <c r="E20" s="19" t="s">
        <v>31</v>
      </c>
      <c r="F20" s="20">
        <v>2</v>
      </c>
      <c r="G20" s="22"/>
      <c r="H20" s="21">
        <v>306.8</v>
      </c>
      <c r="I20" s="21">
        <v>315</v>
      </c>
      <c r="J20" s="21">
        <v>310</v>
      </c>
      <c r="K20" s="14">
        <f t="shared" si="0"/>
        <v>4.1327956639543597</v>
      </c>
      <c r="L20" s="15">
        <f t="shared" si="1"/>
        <v>1.3305845666305084E-2</v>
      </c>
      <c r="M20" s="16">
        <f t="shared" si="2"/>
        <v>310.60000000000002</v>
      </c>
      <c r="N20" s="17">
        <f t="shared" si="3"/>
        <v>621.20000000000005</v>
      </c>
    </row>
    <row r="21" spans="2:14" s="7" customFormat="1" ht="15.75">
      <c r="B21" s="6">
        <v>10</v>
      </c>
      <c r="C21" s="24" t="s">
        <v>36</v>
      </c>
      <c r="D21" s="19" t="s">
        <v>30</v>
      </c>
      <c r="E21" s="19" t="s">
        <v>31</v>
      </c>
      <c r="F21" s="20">
        <v>2</v>
      </c>
      <c r="G21" s="22"/>
      <c r="H21" s="21">
        <v>189.8</v>
      </c>
      <c r="I21" s="21">
        <v>210</v>
      </c>
      <c r="J21" s="21">
        <v>200</v>
      </c>
      <c r="K21" s="14">
        <f t="shared" si="0"/>
        <v>10.100165015153625</v>
      </c>
      <c r="L21" s="15">
        <f t="shared" si="1"/>
        <v>5.0518506553061691E-2</v>
      </c>
      <c r="M21" s="16">
        <f t="shared" si="2"/>
        <v>199.93</v>
      </c>
      <c r="N21" s="17">
        <f t="shared" si="3"/>
        <v>399.86</v>
      </c>
    </row>
    <row r="22" spans="2:14" s="1" customFormat="1" ht="14.25" customHeight="1">
      <c r="B22" s="32" t="s">
        <v>9</v>
      </c>
      <c r="C22" s="32"/>
      <c r="D22" s="32"/>
      <c r="E22" s="32"/>
      <c r="F22" s="32"/>
      <c r="G22" s="32"/>
      <c r="H22" s="32"/>
      <c r="I22" s="32"/>
      <c r="J22" s="32"/>
      <c r="K22" s="32"/>
      <c r="L22" s="32"/>
      <c r="M22" s="32"/>
      <c r="N22" s="18">
        <f>SUM(N12:N21)</f>
        <v>6195.9199999999992</v>
      </c>
    </row>
    <row r="24" spans="2:14" ht="279" customHeight="1">
      <c r="B24" s="25" t="s">
        <v>38</v>
      </c>
      <c r="C24" s="25"/>
      <c r="D24" s="25"/>
      <c r="E24" s="25"/>
      <c r="F24" s="25"/>
      <c r="G24" s="25"/>
      <c r="H24" s="25"/>
      <c r="I24" s="25"/>
      <c r="J24" s="25"/>
      <c r="K24" s="25"/>
      <c r="L24" s="25"/>
      <c r="M24" s="25"/>
      <c r="N24" s="25"/>
    </row>
    <row r="25" spans="2:14">
      <c r="C25" s="2" t="s">
        <v>13</v>
      </c>
      <c r="D25" s="2" t="s">
        <v>17</v>
      </c>
    </row>
    <row r="26" spans="2:14">
      <c r="D26" s="26"/>
      <c r="E26" s="26"/>
      <c r="F26" s="26"/>
      <c r="G26" s="26"/>
      <c r="H26" s="26"/>
      <c r="I26" s="26"/>
      <c r="J26" s="26"/>
      <c r="K26" s="26"/>
      <c r="L26" s="26"/>
      <c r="M26" s="26"/>
      <c r="N26" s="26"/>
    </row>
  </sheetData>
  <mergeCells count="20">
    <mergeCell ref="D5:N8"/>
    <mergeCell ref="B1:I1"/>
    <mergeCell ref="B2:I2"/>
    <mergeCell ref="J2:N2"/>
    <mergeCell ref="B3:I3"/>
    <mergeCell ref="J3:N3"/>
    <mergeCell ref="B24:N24"/>
    <mergeCell ref="D26:N26"/>
    <mergeCell ref="H10:J10"/>
    <mergeCell ref="K10:K11"/>
    <mergeCell ref="L10:L11"/>
    <mergeCell ref="M10:M11"/>
    <mergeCell ref="N10:N11"/>
    <mergeCell ref="B22:M22"/>
    <mergeCell ref="B10:B11"/>
    <mergeCell ref="C10:C11"/>
    <mergeCell ref="D10:D11"/>
    <mergeCell ref="E10:E11"/>
    <mergeCell ref="F10:F11"/>
    <mergeCell ref="G10:G11"/>
  </mergeCells>
  <pageMargins left="0.11811023622047245" right="0.11811023622047245" top="0.15748031496062992" bottom="0.15748031496062992" header="0.11811023622047245" footer="0.11811023622047245"/>
  <pageSetup paperSize="9" scale="8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4 126-3500ОИ-3500УИС</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2024-05-27T23:02:27Z</cp:lastPrinted>
  <dcterms:created xsi:type="dcterms:W3CDTF">2016-10-24T12:02:45Z</dcterms:created>
  <dcterms:modified xsi:type="dcterms:W3CDTF">2024-05-27T23:03:06Z</dcterms:modified>
</cp:coreProperties>
</file>